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0" windowWidth="15240" windowHeight="6825" tabRatio="804" activeTab="0"/>
  </bookViews>
  <sheets>
    <sheet name="Bilance_PZA" sheetId="1" r:id="rId1"/>
    <sheet name="Invest 1" sheetId="2" r:id="rId2"/>
    <sheet name="Darbinieki" sheetId="3" r:id="rId3"/>
    <sheet name="Komandējumi" sheetId="4" r:id="rId4"/>
    <sheet name="RezRad_izpilde" sheetId="5" r:id="rId5"/>
  </sheets>
  <definedNames>
    <definedName name="_xlnm.Print_Area" localSheetId="0">'Bilance_PZA'!$A$1:$H$191</definedName>
  </definedNames>
  <calcPr fullCalcOnLoad="1"/>
</workbook>
</file>

<file path=xl/sharedStrings.xml><?xml version="1.0" encoding="utf-8"?>
<sst xmlns="http://schemas.openxmlformats.org/spreadsheetml/2006/main" count="604" uniqueCount="352">
  <si>
    <t>Plāns (periodā)</t>
  </si>
  <si>
    <t>Izpilde (periodā)</t>
  </si>
  <si>
    <t>Plāns (uz gadu)</t>
  </si>
  <si>
    <t>Par tekošo gadu</t>
  </si>
  <si>
    <t>Par iepriekšējo gadu</t>
  </si>
  <si>
    <t>Kapitālsabiedrības nosaukums</t>
  </si>
  <si>
    <t>Tekošais gads</t>
  </si>
  <si>
    <t>Iepriekšējais gads</t>
  </si>
  <si>
    <t>Rādītāja nosaukums</t>
  </si>
  <si>
    <t>1.</t>
  </si>
  <si>
    <t>Neto apgrozījums</t>
  </si>
  <si>
    <t>2.</t>
  </si>
  <si>
    <t>3.</t>
  </si>
  <si>
    <t>Uz pašu igtermiņa ieguldījumiem attiecinātās (kapitalizētās) izmaksas</t>
  </si>
  <si>
    <t>4.</t>
  </si>
  <si>
    <t>5.</t>
  </si>
  <si>
    <t>izejvielu un palīgmateriālu izmaksas</t>
  </si>
  <si>
    <t>6.</t>
  </si>
  <si>
    <t>Personāla izmaksas:</t>
  </si>
  <si>
    <t>atlīdzība par darbu</t>
  </si>
  <si>
    <t>pensijas no sabiedrības līdzekļiem</t>
  </si>
  <si>
    <t>valsts sociālās apdrošināšanas obligātās iemaksas</t>
  </si>
  <si>
    <t>pārējās sociālās nodrošināšanas izmaksas</t>
  </si>
  <si>
    <t>7.</t>
  </si>
  <si>
    <t>pamatlīdzekļu un nemateriālo ieguldījumu nolietojums un norakstīšana</t>
  </si>
  <si>
    <t>apgrozāmo līdzekļu vērtības norakstīšana virs normālajiem norakstījumiem</t>
  </si>
  <si>
    <t>8.</t>
  </si>
  <si>
    <t>Pārējās saimnieciskās darbības izmaksas</t>
  </si>
  <si>
    <t>9.</t>
  </si>
  <si>
    <t>Ieņēmumi no līdzdalības koncerna meitas un asociēto sabiedrību kapitālos</t>
  </si>
  <si>
    <t>10.</t>
  </si>
  <si>
    <t>Ieņēmumi no vērtspapīriem un aizdevumiem, kas veidojuši ilgtermiņa ieguldījumus</t>
  </si>
  <si>
    <t>11.</t>
  </si>
  <si>
    <t>Pārējie procentu ieņēmumi un tamlīdzīgi ieņēmumi</t>
  </si>
  <si>
    <t>12.</t>
  </si>
  <si>
    <t>Ilgtermiņa finanšu ieguldījumu un īstermiņa vērtspapīru vērtības norakstīšana</t>
  </si>
  <si>
    <t>13.</t>
  </si>
  <si>
    <t>Procentu maksājumi un tamlīdzīgas izmaksas</t>
  </si>
  <si>
    <t>15.</t>
  </si>
  <si>
    <t>Peļņa vai zaudējumi pirms ārkārtas posteņiem un nodokļiem</t>
  </si>
  <si>
    <t>16.</t>
  </si>
  <si>
    <t>Ārkārtas ieņēmumi</t>
  </si>
  <si>
    <t>17.</t>
  </si>
  <si>
    <t>Ārkārtas izmaksas</t>
  </si>
  <si>
    <t>18.</t>
  </si>
  <si>
    <t>Peļņa vai zaudējumi pirms nodokļiem</t>
  </si>
  <si>
    <t>19.</t>
  </si>
  <si>
    <t>20.</t>
  </si>
  <si>
    <t>Pārējie nodokļi</t>
  </si>
  <si>
    <t>Atalgojums</t>
  </si>
  <si>
    <t>Kopā</t>
  </si>
  <si>
    <t>KOPĀ</t>
  </si>
  <si>
    <t>Piemaksas</t>
  </si>
  <si>
    <t>Dienas nauda</t>
  </si>
  <si>
    <t>Dienu skaits</t>
  </si>
  <si>
    <t>1.1.</t>
  </si>
  <si>
    <t>1.2.</t>
  </si>
  <si>
    <t>Līgumdarbinieki</t>
  </si>
  <si>
    <t>2.2.</t>
  </si>
  <si>
    <t>Periods</t>
  </si>
  <si>
    <t>Darbinieku mēneša amatalga, tai skaitā</t>
  </si>
  <si>
    <t>vadošais personāls (valde, direktori)</t>
  </si>
  <si>
    <t>vidējais vadības līmenis (struktūrvienību vadītāji)</t>
  </si>
  <si>
    <t>pārējie darbinieki</t>
  </si>
  <si>
    <t>Darbinieku skaits, tai skaitā</t>
  </si>
  <si>
    <t>Vārds Uzvārds</t>
  </si>
  <si>
    <t>amats</t>
  </si>
  <si>
    <t>Vieta</t>
  </si>
  <si>
    <t>Transports</t>
  </si>
  <si>
    <t>Apdrošināšana</t>
  </si>
  <si>
    <t>Viesnīca</t>
  </si>
  <si>
    <t>Citi</t>
  </si>
  <si>
    <t>Kapitālieguldījumu atšifrējums pa projektiem</t>
  </si>
  <si>
    <t>Nr.</t>
  </si>
  <si>
    <t>Projekts</t>
  </si>
  <si>
    <t>Īss apraksts</t>
  </si>
  <si>
    <t>Projekta finansesanas avots</t>
  </si>
  <si>
    <t>utt.</t>
  </si>
  <si>
    <t>x</t>
  </si>
  <si>
    <t>Sociālās apdrošināšanas oblig. iemaksas</t>
  </si>
  <si>
    <t>Projekta kopējā summa</t>
  </si>
  <si>
    <t>Izdevumi iepriekšējos periodos</t>
  </si>
  <si>
    <t>Izdevumi turpmakajos periodos līdz projekta beigām</t>
  </si>
  <si>
    <t>Informācija par kapitālsabiedrības darbības rezultātu un rezultatīvo rādītāju izpildi</t>
  </si>
  <si>
    <t>Darbības rezultāts</t>
  </si>
  <si>
    <t>Skaidrojums par novirzēm</t>
  </si>
  <si>
    <t>Rādītāji</t>
  </si>
  <si>
    <t>2.1.</t>
  </si>
  <si>
    <t>Aktīvs</t>
  </si>
  <si>
    <t>Ilgtermiņa ieguldījumi</t>
  </si>
  <si>
    <t>I NEMATERIĀLIE IEGULDĪJUMI:</t>
  </si>
  <si>
    <t>Attīstības izmaksas</t>
  </si>
  <si>
    <t>Koncesijas, patenti, licences, preču zīmes un tamlīdzīgas tiesības</t>
  </si>
  <si>
    <t>Citi nemateriālie ieguldījumi</t>
  </si>
  <si>
    <t>Nemateriālā vērtība</t>
  </si>
  <si>
    <t>Avansa maksājumi par nemateriālaiem ieguldījumiem</t>
  </si>
  <si>
    <t>NEMATERIĀLIE IEGULDĪJUMI KOPĀ</t>
  </si>
  <si>
    <t>Zemes gabali, ēkas un būves un ilggadīgie stādījumi</t>
  </si>
  <si>
    <t>Ilgtermiņa ieguldījumi nomātajos pamatlīdzekļos</t>
  </si>
  <si>
    <t>Iekārtas un mašīnas</t>
  </si>
  <si>
    <t>Pārējie pamatlīdzekļi un inventārs</t>
  </si>
  <si>
    <t>Avansa maksājumi par pamatlīdzekļiem</t>
  </si>
  <si>
    <t>PAMATLĪDZEKĻI KOPĀ</t>
  </si>
  <si>
    <t xml:space="preserve">III IEGULDĪJUMA ĪPAŠUMI </t>
  </si>
  <si>
    <t>Lietotāja definēts</t>
  </si>
  <si>
    <t>IEGULDĪJUMA ĪPAŠUMI KOPĀ</t>
  </si>
  <si>
    <t>IV BIOLOĢISKIE AKTĪVI</t>
  </si>
  <si>
    <t>BIOLOĢISKIE AKTĪVI KOPĀ</t>
  </si>
  <si>
    <t>V ILGTERMIŅA FINANŠU IEGULDĪJUMI:</t>
  </si>
  <si>
    <t>Līdzdalība radniecīgās sabiedrības kapitālā</t>
  </si>
  <si>
    <t>Aizdevumi radniecīgajām sabiedrībām</t>
  </si>
  <si>
    <t>Līdzdalība asociēto sabiedrību kapitālā</t>
  </si>
  <si>
    <t>Aizdevumi asociētajām sabiedrībām</t>
  </si>
  <si>
    <t>Pārējie vērtspapīri un ieguldījumi</t>
  </si>
  <si>
    <t>Pārējie aizdevumi un citi ilgtermiņa debitori</t>
  </si>
  <si>
    <t>Pašu akcijas un daļas</t>
  </si>
  <si>
    <t>Aizdevumi akcionāriem vai dalībniekiem un vadībai</t>
  </si>
  <si>
    <t>Atliktā nodokļa aktīvi</t>
  </si>
  <si>
    <t>ILGTERMIŅA FINANŠU IEGULDĪJUMI KOPĀ</t>
  </si>
  <si>
    <t xml:space="preserve">Ilgtermiņa ieguldījumi KOPĀ </t>
  </si>
  <si>
    <t>Apgrozāmie līdzekļi</t>
  </si>
  <si>
    <t>I KRĀJUMI:</t>
  </si>
  <si>
    <t>Izejvielas, pamatmateriāli un palīgmateriāli</t>
  </si>
  <si>
    <t>Nepabeigtie ražojumi</t>
  </si>
  <si>
    <t>Gatavie ražojumi un preces pārdošanai</t>
  </si>
  <si>
    <t>Nepabeigtie pasūtījumi</t>
  </si>
  <si>
    <t>Avansa maksājumi par precēm</t>
  </si>
  <si>
    <t>Darba dzīvnieki un produktīvie dzīvnieki</t>
  </si>
  <si>
    <t>KRĀJUMI KOPĀ</t>
  </si>
  <si>
    <t>II PĀRDOŠANAI TURĒTI ILGTERMIŅA IEGULDĪJUMI</t>
  </si>
  <si>
    <t>PĀRDOŠANAI TURĒTI ILGTERMIŅA IEGULDĪJUMI KOPĀ</t>
  </si>
  <si>
    <t>III DEBITORI:</t>
  </si>
  <si>
    <t>Pircēju un pasūtītāju parādi.</t>
  </si>
  <si>
    <t>Radniecīgo sabiedrību parādi</t>
  </si>
  <si>
    <t>Asociēto sabiedrību parādi</t>
  </si>
  <si>
    <t>Citi debitori</t>
  </si>
  <si>
    <t>Neiemaksātās daļas sabiedrības kapitālā</t>
  </si>
  <si>
    <t>Īstermiņa aizdevumi akcionāriem vai dalībniekiem un vadībai</t>
  </si>
  <si>
    <t>Nākamo periodu izmaksas</t>
  </si>
  <si>
    <t>Uzkrātie ieņēmumi</t>
  </si>
  <si>
    <t>DEBITORI KOPĀ</t>
  </si>
  <si>
    <t>IV ĪSTERMIŅA FINANŠU IEGULDĪJUMI:</t>
  </si>
  <si>
    <t>Līdzdalība radniecīgo sabiedrību kapitālā</t>
  </si>
  <si>
    <t>Pārējie vērtspapīri un līdzdalība kapitālos</t>
  </si>
  <si>
    <t>Atvasinātie finanšu instrumenti</t>
  </si>
  <si>
    <t>ĪSTERMIŅA FINANŠU IEGULDĪJUMI KOPĀ</t>
  </si>
  <si>
    <t>V NAUDA</t>
  </si>
  <si>
    <t>Apgrozāmie līdzekļi KOPĀ</t>
  </si>
  <si>
    <t>BILANCE (aktīvs)</t>
  </si>
  <si>
    <t>Pasīvs</t>
  </si>
  <si>
    <t>Pašu kapitāls</t>
  </si>
  <si>
    <t>Akciju vai daļu kapitāls (pamatkapitāls)</t>
  </si>
  <si>
    <t>Akciju (daļu) emisijas uzcenojums</t>
  </si>
  <si>
    <t>Ilgtermiņa ieguldījumu pārvērtēšanas rezerve</t>
  </si>
  <si>
    <t>Finanšu instrumentu pārvērtēšanas rezerve</t>
  </si>
  <si>
    <t>Rezerves:</t>
  </si>
  <si>
    <t>a)</t>
  </si>
  <si>
    <t>likumā noteiktās rezerves</t>
  </si>
  <si>
    <t>b)</t>
  </si>
  <si>
    <t>rezerves pašu akcijām vai daļām</t>
  </si>
  <si>
    <t>c)</t>
  </si>
  <si>
    <t>sabiedrības statūtos noteiktās rezerves</t>
  </si>
  <si>
    <t>d)</t>
  </si>
  <si>
    <t>pārējās rezerves</t>
  </si>
  <si>
    <t>Rezerves kopā</t>
  </si>
  <si>
    <t>Nesadalītā peļņa:</t>
  </si>
  <si>
    <t>iepriekšējo gadu nesadalītā peļņa</t>
  </si>
  <si>
    <t>pārskata gada nesadalītā peļņa</t>
  </si>
  <si>
    <t>Pašu kapitāls KOPĀ</t>
  </si>
  <si>
    <t>Uzkrājumi</t>
  </si>
  <si>
    <t>Uzkrājumi pensijām un tamlīdzīgām saistībām</t>
  </si>
  <si>
    <t>Uzkrājumi paredzamajiem nodokļiem</t>
  </si>
  <si>
    <t>Citi uzkrājumi</t>
  </si>
  <si>
    <t>Uzkrājumi KOPĀ</t>
  </si>
  <si>
    <t>Kreditori</t>
  </si>
  <si>
    <t>Ilgtermiņa kreditori</t>
  </si>
  <si>
    <t>Aizņēmumi pret obligācijām</t>
  </si>
  <si>
    <t>Akcijās pārvēršamie aizņēmumi</t>
  </si>
  <si>
    <t>Aizņēmumi no kredītiestādēm</t>
  </si>
  <si>
    <t>Citi aizņēmumi</t>
  </si>
  <si>
    <t>No pircējiem saņemtie avansi</t>
  </si>
  <si>
    <t>Parādi piegādātājiem un darbuzņēmējiem</t>
  </si>
  <si>
    <t>Maksājamie vekseļi</t>
  </si>
  <si>
    <t>Parādi radniecīgajām sabiedrībām</t>
  </si>
  <si>
    <t>Parādi asociētajām sabiedrībām</t>
  </si>
  <si>
    <t>Nodokļi un valsts sociālās apdrošināšanas obligātās iemaksas</t>
  </si>
  <si>
    <t>Pārējie kreditori</t>
  </si>
  <si>
    <t>Nākamo periodu ieņēmumi</t>
  </si>
  <si>
    <t>Neizmaksātās dividendes</t>
  </si>
  <si>
    <t>Ilgtermiņa kreditori KOPĀ</t>
  </si>
  <si>
    <t>Īstermiņa kreditori</t>
  </si>
  <si>
    <t>14.</t>
  </si>
  <si>
    <t>Uzkrātās saistības</t>
  </si>
  <si>
    <t xml:space="preserve"> Atvasinātie finanšu instrumenti</t>
  </si>
  <si>
    <t>Īstermiņa kreditori KOPĀ</t>
  </si>
  <si>
    <t>Kreditori KOPĀ</t>
  </si>
  <si>
    <t>BILANCE (pasīvs)</t>
  </si>
  <si>
    <t xml:space="preserve">Rādītāja nosaukums </t>
  </si>
  <si>
    <t>Uzņēmumu ienākuma nodoklis par pārskata gadu</t>
  </si>
  <si>
    <t>Pārskata gada peļņa vai zaudējumi</t>
  </si>
  <si>
    <t>Gatavās produkcijas un nepabeigto ražojumu krājumu izmaiņas</t>
  </si>
  <si>
    <t xml:space="preserve">Pārējie saimnieciskās darbības ieņēmumi </t>
  </si>
  <si>
    <t>Materiālu izmaksas</t>
  </si>
  <si>
    <t>Līdzekļu un vērtību norakstīšana</t>
  </si>
  <si>
    <t>1.1</t>
  </si>
  <si>
    <t>1.2</t>
  </si>
  <si>
    <t>1.3</t>
  </si>
  <si>
    <t>1.4</t>
  </si>
  <si>
    <t>3.1</t>
  </si>
  <si>
    <t>3.2</t>
  </si>
  <si>
    <t>PL izveidošana un nepabeigto celtniecības objektu izmaksas</t>
  </si>
  <si>
    <t>4.1</t>
  </si>
  <si>
    <t>4.2</t>
  </si>
  <si>
    <t>.....( atšifrējums 1)</t>
  </si>
  <si>
    <t>pārējās ārējās izmaksas (detalizēti)</t>
  </si>
  <si>
    <t>8.1</t>
  </si>
  <si>
    <t>8.2</t>
  </si>
  <si>
    <t>.....( atšifrējums 2)</t>
  </si>
  <si>
    <t>9.1</t>
  </si>
  <si>
    <t>9.2</t>
  </si>
  <si>
    <t>Bilance</t>
  </si>
  <si>
    <t>Izdevumi, kas nav iekļauti izmaksu sastavā</t>
  </si>
  <si>
    <t>3.1.1</t>
  </si>
  <si>
    <t>3.1.2</t>
  </si>
  <si>
    <t>3.1.3</t>
  </si>
  <si>
    <t>3.1.4</t>
  </si>
  <si>
    <t>3.2.1</t>
  </si>
  <si>
    <t>3.2.2</t>
  </si>
  <si>
    <t>3.2.3</t>
  </si>
  <si>
    <t>Īstermiņa parādu atmaksājamās summas</t>
  </si>
  <si>
    <t>Ilgtermiņa parādu atmaksājamās summas</t>
  </si>
  <si>
    <t>Izdevumi celtniecībai, rekonstrukcijai</t>
  </si>
  <si>
    <t>Kapitālremonta izdevumi</t>
  </si>
  <si>
    <t>Sociālās infrastruktūras uzturēšanas izdevumi</t>
  </si>
  <si>
    <t>Dabas resursu izmantošanas un apkārtējās vides piesārņošanas virslimita maksājumi</t>
  </si>
  <si>
    <t xml:space="preserve">Līguma noslēgšanas datums/Iespējamais līguma noslēgšanas datums </t>
  </si>
  <si>
    <r>
      <t>Peļņas vai zaudējumu aprēķins</t>
    </r>
    <r>
      <rPr>
        <sz val="12"/>
        <rFont val="Calibri"/>
        <family val="2"/>
      </rPr>
      <t xml:space="preserve"> (pēc periodu izmaksu metodes)</t>
    </r>
  </si>
  <si>
    <t>Darbinieku skaits un atalgojums</t>
  </si>
  <si>
    <t>Pārskats par Komandējumiem</t>
  </si>
  <si>
    <t>Valdes loceklis</t>
  </si>
  <si>
    <r>
      <t xml:space="preserve">izpilde % pret plānu </t>
    </r>
    <r>
      <rPr>
        <b/>
        <sz val="9"/>
        <color indexed="8"/>
        <rFont val="Calibri"/>
        <family val="2"/>
      </rPr>
      <t>(3*100/2)</t>
    </r>
  </si>
  <si>
    <r>
      <t>Autopārvadājumu jomā.</t>
    </r>
    <r>
      <rPr>
        <i/>
        <sz val="10"/>
        <color indexed="8"/>
        <rFont val="Calibri"/>
        <family val="2"/>
      </rPr>
      <t xml:space="preserve"> Izskata iesniegumus un izsniedz normatīvajos aktos paredzētos dokumentus, kas nepieciešami piekļuvei pasažieru un kravu starptautiskajiem un iekšzemes komercpārvadājumiem un pašpārvadājumiem ar autotransportu valstī.</t>
    </r>
  </si>
  <si>
    <t>Iesnieguma izskatīšana speciālās atļaujas(licences) izsniegšanai autopārvadātāja profesionālās darbības veikšanai</t>
  </si>
  <si>
    <t>Izsniegto licenču kartīšu skaits kopā</t>
  </si>
  <si>
    <t>1.3.</t>
  </si>
  <si>
    <t>Izsniegto starptautisko autopārvadājumu atļauju skaits:</t>
  </si>
  <si>
    <t>1.3.1.</t>
  </si>
  <si>
    <t>1.3.2.</t>
  </si>
  <si>
    <t>ETMK atļaujas</t>
  </si>
  <si>
    <t>* gada</t>
  </si>
  <si>
    <t>* īstermiņa</t>
  </si>
  <si>
    <t>1.4.</t>
  </si>
  <si>
    <t>Iesnieguma izskatīšana Eiropas Kopienas atļaujas izsniegšanai</t>
  </si>
  <si>
    <t>1.5.</t>
  </si>
  <si>
    <t xml:space="preserve">Izsniegto Eiropas Kopienas atļauju kopiju skaits kopā </t>
  </si>
  <si>
    <t>1.6.</t>
  </si>
  <si>
    <t>Autovadītāju atestāti kravu komercpārvadājumos ar autotransportu, izmantojot Kopienas atļauju</t>
  </si>
  <si>
    <t>1.7.</t>
  </si>
  <si>
    <t>Izsniegto pasažieru un kravas pašpārvadājumu sertifikātu skaits</t>
  </si>
  <si>
    <t>1.8.</t>
  </si>
  <si>
    <t>Izsniegto autopārvadājumu atbildīgās personas un ADR profesionālās kompetences sertifikātu skaits</t>
  </si>
  <si>
    <t xml:space="preserve"> </t>
  </si>
  <si>
    <t>1.9.</t>
  </si>
  <si>
    <t>Izsniegto darba un atpūtas laika uzskaites digitālās kontrolierīces (tahogrāfa) transportlīdzekļa vadītāja, uzņēmuma, kontroles, darbnīcas  karšu skaits</t>
  </si>
  <si>
    <r>
      <t>Sabiedriskā transporta  jomā</t>
    </r>
    <r>
      <rPr>
        <i/>
        <sz val="10"/>
        <color indexed="8"/>
        <rFont val="Calibri"/>
        <family val="2"/>
      </rPr>
      <t>.Saskaņā ar sabiedriskā transporta pakalpojumu likumu Autotransporta direkcija valsts vārdā pārzina maršrutu tīkla reģionālos un starppilsētu nozīmes maršrutus, organizē sabiedriskā transpota pakalpojumus maršrutu tīkla reģionālajos starppilsētu nozīmes maršrutos, nodrošina sabiedriskajam transportam no valsts budžeta iedālīto finanšu līdzekļu administrēšanu, sadali, un piešķiršanu, organizē ar sabiedrisko transportu saistītos pakalpojumus (izveidot un uzturēt vienotu sabiedriskā transporta biļešu tirdzniecības un uzskaites sistēmu)</t>
    </r>
  </si>
  <si>
    <t>Izsniegti apliecinājumi pasažieru regulāro komercpakalpojumu veikšanai</t>
  </si>
  <si>
    <t>Pārskaitītas kompensācijas par braukšanas maksas atvieglojumiem</t>
  </si>
  <si>
    <t>2.3.</t>
  </si>
  <si>
    <t>Valsts SIA "Autotransporta direkcija"</t>
  </si>
  <si>
    <t>Indra Gromule</t>
  </si>
  <si>
    <t>Starptautisko autopārvadājumu koordinācijas daļas vadītāja</t>
  </si>
  <si>
    <t>Parīze (Francija)</t>
  </si>
  <si>
    <t>Mārtiņš Gailis</t>
  </si>
  <si>
    <t>Berne (Šveice)</t>
  </si>
  <si>
    <t>1.3.3.</t>
  </si>
  <si>
    <t>3.3.</t>
  </si>
  <si>
    <t>Pašu līdzekļi</t>
  </si>
  <si>
    <t>Atliktā nodokļa saistības</t>
  </si>
  <si>
    <t>Valsts SIA Autotransporta direkcija</t>
  </si>
  <si>
    <t>Ieņēmumi (Dotācija Autotransporta direkcijai sabiedriskā transporta pakalpojumu organizēšanai)</t>
  </si>
  <si>
    <t>Eiropas kopienas atļauju, Eiropas kopienas atļauju kopiju, licenču, licenču kartītes, autovadītāju atestātu, pašpārvadājumu sertifikātu izsniegšana</t>
  </si>
  <si>
    <t>Starptautisko pasažieru un kravu pārvadājumu atļauju izsniegšana</t>
  </si>
  <si>
    <t>Transportlīdzekļu vadītāja darba un atpūtas laika uzskaites digitālās kontrolierīces (tahogrāfa) karšu izsniegšana</t>
  </si>
  <si>
    <t>Profesionālās kompetences un Bīstamo kravu pārvadājumu padomnieka eksāmenu pieņemšana un sertifikātu izsniegšana</t>
  </si>
  <si>
    <t>1.5</t>
  </si>
  <si>
    <t>Pārējie ieņēmumi</t>
  </si>
  <si>
    <t>Starptautisko autopārvadājumu koordinācijas daļas vecākais eksperts</t>
  </si>
  <si>
    <t>Veiktas kompensācijas zaudējumu segšanai izmantošanas likumības, lietderības un pareizības pārbaudes pārvadātāju uzņēmumos, plānošanas reģionos un pilsētu domēs</t>
  </si>
  <si>
    <t>Aivars Olants</t>
  </si>
  <si>
    <t>Valters Priede</t>
  </si>
  <si>
    <t>Autotransporta vadītājs</t>
  </si>
  <si>
    <t>Uzsākti projekti līdz pārskata perioda sākumam</t>
  </si>
  <si>
    <t>Administratīvās  daļas vadītājs</t>
  </si>
  <si>
    <t>Māris Roznieks</t>
  </si>
  <si>
    <t>Perioda plāns</t>
  </si>
  <si>
    <t>Perioda izpilde</t>
  </si>
  <si>
    <t xml:space="preserve">Valsts SIA "Autotransporta direkcija" </t>
  </si>
  <si>
    <t>Izveidot jaunu Direkcijas interneta mājas lapu, kuras tehniskais risinājums ļautu tajā ietvert elektronisko pakalpojumu izvietošanu, interaktīvu informācijas apmaiņas veidošanu ar Direkcijas pakalpojumu sniedzējiem, kā arī nodrošinātu mājas lapas lietojuma ergonomikas uzlabošanu. Nodrošināt mājas lapas sasaisti ar Direkcijas pamata informācijas sistēmām (Pakalpojumu sniegšanas sistēmu un TACHOnet) elektronisko pakalpojumu sniegšanai .  Realizēt elektronisko pakalpojumu ieviešanu, kas sniedz iespēju Direkcijas publisko pakalpojumu saņemšanas pieprasījumus noformēt interneta vidē, bez nepieciešamības personai pašai ierasties Direkcijas telpās.</t>
  </si>
  <si>
    <t>Sabiedriskā transporta informācijas un finanšu statistikas sistēma (STIFSS)</t>
  </si>
  <si>
    <t>Informācijas sistēma, kas apkopo visu apstiprināto maršrutu pamatinformāciju, kā arī Pārvadātāju datus par pārvadātajiem pasažieriem (pasažieru plūsma) un būtiskāko finanšu informāciju (statistikas atskaites). Sistēmas galvenais mērķis ir pēc iespējas automatizēt sabiedriskā transporta maršrutu un reisu pārvaldīšanu, kā arī finanšu informācijas savākšanu un pārvaldīšanu, tai jāspēj funkcionēt sadarbībā ar sistēmu, kas nākotnē nodrošinās sabiedriskā transporta kustības GPS datu savākšanu un Biznes inteleģences rīku.</t>
  </si>
  <si>
    <t>t.sk.</t>
  </si>
  <si>
    <t>Kopā pārskaitītas dotācijas zaudējumu segšanai</t>
  </si>
  <si>
    <t>Oskars Baranovskis</t>
  </si>
  <si>
    <t>Starptautisko autopārvadājumu koordinācijas daļas vadītāja vietnieks</t>
  </si>
  <si>
    <t>Brisele (Beļģija)</t>
  </si>
  <si>
    <t>Vizma Ļeonova</t>
  </si>
  <si>
    <t>Juridiskās daļas vadītāja</t>
  </si>
  <si>
    <t>Normunds Narvaišs</t>
  </si>
  <si>
    <t>Tallina (Igaunija)</t>
  </si>
  <si>
    <t>Viktors Kalnačs</t>
  </si>
  <si>
    <t>Daiga Ancāne</t>
  </si>
  <si>
    <t>Igors Jagodins</t>
  </si>
  <si>
    <t>10.2014.</t>
  </si>
  <si>
    <t>EUR</t>
  </si>
  <si>
    <t>Ispra (Itālija)</t>
  </si>
  <si>
    <t>Uldis Rozenbergs</t>
  </si>
  <si>
    <t>Administratīvās  daļas vadītāja vietnieks- IT nodaļas vadītājs</t>
  </si>
  <si>
    <t>Tbilisi (Gruzija)</t>
  </si>
  <si>
    <t>Maskava ( Krievija)</t>
  </si>
  <si>
    <t>Arau (Šveice)</t>
  </si>
  <si>
    <t>Kristiāns Godiņš</t>
  </si>
  <si>
    <t>Leipciga (Vācija)</t>
  </si>
  <si>
    <t>Sanita Mince</t>
  </si>
  <si>
    <t>Kristīne Grīviņa</t>
  </si>
  <si>
    <t>Podgorica (Melnkalne)</t>
  </si>
  <si>
    <t>Programmēšanas inženieris</t>
  </si>
  <si>
    <t>Valdes priekšsēdētājs</t>
  </si>
  <si>
    <t>Juridiskās daļas vadītāja vietnieks</t>
  </si>
  <si>
    <t xml:space="preserve">Sabiedriskā transporta finanšu analīzes un audita daļas vadītāja vietnieks </t>
  </si>
  <si>
    <t>Datortīkla administrators</t>
  </si>
  <si>
    <t xml:space="preserve">Komandējumu izdevumi par eksperta dalību ES darba formātu sanāksmēs </t>
  </si>
  <si>
    <t>EUROPEN COMMISION ceļa izdevumi</t>
  </si>
  <si>
    <t>Column1</t>
  </si>
  <si>
    <t>*</t>
  </si>
  <si>
    <t>% pret perioda Plānu</t>
  </si>
  <si>
    <t>2015.g. plāns (uz gadu)</t>
  </si>
  <si>
    <t>2015.g. plāns (uz pārskata periodu)</t>
  </si>
  <si>
    <t>2015.g. izpilde (pārskata periodā)</t>
  </si>
  <si>
    <t>12.2014.</t>
  </si>
  <si>
    <t>vienreizējās starptautisko autopārvadājumu atļaujas; Interbus un ASOR grāmatiņas</t>
  </si>
  <si>
    <t>atļaujas un atļauju kopijas maršrutiem pasažieru regulārajiem starptautiskajiem pārvadājumiem ar autobusiem</t>
  </si>
  <si>
    <t>2015. gada 01.01. - 30.09.</t>
  </si>
  <si>
    <t>Prāga (Čehija)</t>
  </si>
  <si>
    <t>Belgrada (Čehija), Vīne (Austrija)</t>
  </si>
  <si>
    <t>2015.gada 01.01.-30.09.</t>
  </si>
  <si>
    <t>Ženēva (Šveice)</t>
  </si>
  <si>
    <t>Jūlijs Vaitužis</t>
  </si>
  <si>
    <t>Licencēšanas daļas vadītāja vietnieks</t>
  </si>
  <si>
    <r>
      <t xml:space="preserve">Periods </t>
    </r>
    <r>
      <rPr>
        <b/>
        <sz val="12"/>
        <color indexed="8"/>
        <rFont val="Calibri"/>
        <family val="2"/>
      </rPr>
      <t>01.01.2015. - 30.09.2015.</t>
    </r>
  </si>
  <si>
    <t>% pret iepriekšējā gada periodu</t>
  </si>
  <si>
    <t>Ieņēmumi no līgumsodiem</t>
  </si>
  <si>
    <t>2015.gads 01.01.-30.09.</t>
  </si>
</sst>
</file>

<file path=xl/styles.xml><?xml version="1.0" encoding="utf-8"?>
<styleSheet xmlns="http://schemas.openxmlformats.org/spreadsheetml/2006/main">
  <numFmts count="4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_-* #,##0_-;\-* #,##0_-;_-* &quot;-&quot;??_-;_-@_-"/>
    <numFmt numFmtId="176" formatCode="#,##0.0000"/>
    <numFmt numFmtId="177" formatCode="#,##0.000"/>
    <numFmt numFmtId="178" formatCode="0.000"/>
    <numFmt numFmtId="179" formatCode="0.0"/>
    <numFmt numFmtId="180" formatCode="mm/dd/yy"/>
    <numFmt numFmtId="181" formatCode="_-[$€-2]\ * #,##0.00_-;\-[$€-2]\ * #,##0.00_-;_-[$€-2]\ * &quot;-&quot;??_-"/>
    <numFmt numFmtId="182" formatCode="0_);[Red]\(0\)"/>
    <numFmt numFmtId="183" formatCode="_(* #,##0.00_);_(* \(#,##0.00\);_(* &quot;-&quot;??_);_(@_)"/>
    <numFmt numFmtId="184" formatCode="General&quot;.&quot;"/>
    <numFmt numFmtId="185" formatCode="_-* #,##0.00_р_._-;\-* #,##0.00_р_._-;_-* &quot;-&quot;??_р_._-;_-@_-"/>
    <numFmt numFmtId="186" formatCode="_-* #,##0.00_-;\-* #,##0.00_-;_-* &quot;-&quot;_-;_-@_-"/>
    <numFmt numFmtId="187" formatCode="0.0000000"/>
    <numFmt numFmtId="188" formatCode="0.000000"/>
    <numFmt numFmtId="189" formatCode="0.00000"/>
    <numFmt numFmtId="190" formatCode="0.0000"/>
    <numFmt numFmtId="191" formatCode="_-* #,##0.0_-;\-* #,##0.0_-;_-* &quot;-&quot;_-;_-@_-"/>
    <numFmt numFmtId="192" formatCode="dd\-mmm\-yy"/>
    <numFmt numFmtId="193" formatCode="0.000%"/>
    <numFmt numFmtId="194" formatCode="#,##0.0"/>
    <numFmt numFmtId="195" formatCode="[$-426]dddd\,\ yyyy&quot;. gada &quot;d\.\ mmmm"/>
    <numFmt numFmtId="196" formatCode="0."/>
  </numFmts>
  <fonts count="85">
    <font>
      <sz val="11"/>
      <color theme="1"/>
      <name val="Calibri"/>
      <family val="2"/>
    </font>
    <font>
      <sz val="11"/>
      <color indexed="8"/>
      <name val="Calibri"/>
      <family val="2"/>
    </font>
    <font>
      <sz val="10"/>
      <name val="Arial"/>
      <family val="2"/>
    </font>
    <font>
      <sz val="10"/>
      <name val="Helv"/>
      <family val="0"/>
    </font>
    <font>
      <sz val="8"/>
      <name val="Calibri"/>
      <family val="2"/>
    </font>
    <font>
      <sz val="9"/>
      <color indexed="8"/>
      <name val="Calibri"/>
      <family val="2"/>
    </font>
    <font>
      <b/>
      <sz val="9"/>
      <color indexed="8"/>
      <name val="Calibri"/>
      <family val="2"/>
    </font>
    <font>
      <i/>
      <sz val="9"/>
      <color indexed="8"/>
      <name val="Calibri"/>
      <family val="2"/>
    </font>
    <font>
      <b/>
      <sz val="11"/>
      <color indexed="52"/>
      <name val="Calibri"/>
      <family val="2"/>
    </font>
    <font>
      <sz val="11"/>
      <color indexed="17"/>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4.3"/>
      <color indexed="12"/>
      <name val="Calibri"/>
      <family val="2"/>
    </font>
    <font>
      <u val="single"/>
      <sz val="14.3"/>
      <color indexed="36"/>
      <name val="Calibri"/>
      <family val="2"/>
    </font>
    <font>
      <b/>
      <sz val="14"/>
      <color indexed="8"/>
      <name val="Calibri"/>
      <family val="2"/>
    </font>
    <font>
      <b/>
      <sz val="10"/>
      <color indexed="8"/>
      <name val="Calibri"/>
      <family val="2"/>
    </font>
    <font>
      <sz val="8"/>
      <name val="Arial"/>
      <family val="2"/>
    </font>
    <font>
      <sz val="11"/>
      <color indexed="63"/>
      <name val="Arial"/>
      <family val="2"/>
    </font>
    <font>
      <sz val="11"/>
      <color indexed="9"/>
      <name val="Arial"/>
      <family val="2"/>
    </font>
    <font>
      <sz val="8"/>
      <name val="Times"/>
      <family val="1"/>
    </font>
    <font>
      <b/>
      <sz val="12"/>
      <name val="Times New Roman"/>
      <family val="1"/>
    </font>
    <font>
      <sz val="10"/>
      <name val="Arial BaltRim"/>
      <family val="2"/>
    </font>
    <font>
      <sz val="11"/>
      <color indexed="62"/>
      <name val="Arial"/>
      <family val="2"/>
    </font>
    <font>
      <b/>
      <sz val="11"/>
      <color indexed="63"/>
      <name val="Arial"/>
      <family val="2"/>
    </font>
    <font>
      <b/>
      <sz val="11"/>
      <color indexed="52"/>
      <name val="Arial"/>
      <family val="2"/>
    </font>
    <font>
      <b/>
      <sz val="15"/>
      <color indexed="62"/>
      <name val="Arial"/>
      <family val="2"/>
    </font>
    <font>
      <b/>
      <sz val="13"/>
      <color indexed="62"/>
      <name val="Arial"/>
      <family val="2"/>
    </font>
    <font>
      <b/>
      <sz val="11"/>
      <color indexed="62"/>
      <name val="Arial"/>
      <family val="2"/>
    </font>
    <font>
      <b/>
      <sz val="11"/>
      <color indexed="9"/>
      <name val="Arial"/>
      <family val="2"/>
    </font>
    <font>
      <b/>
      <sz val="18"/>
      <color indexed="62"/>
      <name val="Cambria"/>
      <family val="2"/>
    </font>
    <font>
      <sz val="11"/>
      <color indexed="60"/>
      <name val="Arial"/>
      <family val="2"/>
    </font>
    <font>
      <sz val="11"/>
      <color indexed="20"/>
      <name val="Arial"/>
      <family val="2"/>
    </font>
    <font>
      <i/>
      <sz val="11"/>
      <color indexed="23"/>
      <name val="Arial"/>
      <family val="2"/>
    </font>
    <font>
      <sz val="11"/>
      <color indexed="52"/>
      <name val="Arial"/>
      <family val="2"/>
    </font>
    <font>
      <sz val="11"/>
      <color indexed="10"/>
      <name val="Arial"/>
      <family val="2"/>
    </font>
    <font>
      <sz val="11"/>
      <color indexed="17"/>
      <name val="Arial"/>
      <family val="2"/>
    </font>
    <font>
      <sz val="11"/>
      <name val="Calibri"/>
      <family val="2"/>
    </font>
    <font>
      <sz val="10"/>
      <color indexed="8"/>
      <name val="Calibri"/>
      <family val="2"/>
    </font>
    <font>
      <sz val="10"/>
      <name val="Calibri"/>
      <family val="2"/>
    </font>
    <font>
      <sz val="12"/>
      <color indexed="8"/>
      <name val="Calibri"/>
      <family val="2"/>
    </font>
    <font>
      <sz val="12"/>
      <name val="Calibri"/>
      <family val="2"/>
    </font>
    <font>
      <sz val="14"/>
      <color indexed="8"/>
      <name val="Calibri"/>
      <family val="2"/>
    </font>
    <font>
      <b/>
      <sz val="11"/>
      <name val="Calibri"/>
      <family val="2"/>
    </font>
    <font>
      <b/>
      <sz val="10"/>
      <name val="Calibri"/>
      <family val="2"/>
    </font>
    <font>
      <b/>
      <i/>
      <sz val="10"/>
      <name val="Calibri"/>
      <family val="2"/>
    </font>
    <font>
      <i/>
      <sz val="10"/>
      <color indexed="8"/>
      <name val="Calibri"/>
      <family val="2"/>
    </font>
    <font>
      <b/>
      <i/>
      <sz val="10"/>
      <color indexed="8"/>
      <name val="Calibri"/>
      <family val="2"/>
    </font>
    <font>
      <sz val="8"/>
      <color indexed="8"/>
      <name val="Times New Roman"/>
      <family val="1"/>
    </font>
    <font>
      <b/>
      <sz val="12"/>
      <color indexed="8"/>
      <name val="Calibri"/>
      <family val="2"/>
    </font>
    <font>
      <sz val="9"/>
      <name val="Times New Roman"/>
      <family val="1"/>
    </font>
    <font>
      <sz val="8"/>
      <color indexed="8"/>
      <name val="Calibri"/>
      <family val="2"/>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4"/>
      <color theme="1"/>
      <name val="Calibri"/>
      <family val="2"/>
    </font>
    <font>
      <sz val="8"/>
      <color theme="1"/>
      <name val="Times New Roman"/>
      <family val="1"/>
    </font>
    <font>
      <sz val="11"/>
      <color theme="1"/>
      <name val="Times New Roman"/>
      <family val="1"/>
    </font>
    <font>
      <sz val="8"/>
      <color theme="1"/>
      <name val="Calibri"/>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theme="0" tint="-0.3499799966812134"/>
        <bgColor indexed="64"/>
      </patternFill>
    </fill>
    <fill>
      <patternFill patternType="solid">
        <fgColor indexed="50"/>
        <bgColor indexed="64"/>
      </patternFill>
    </fill>
    <fill>
      <patternFill patternType="solid">
        <fgColor theme="0"/>
        <bgColor indexed="64"/>
      </patternFill>
    </fill>
    <fill>
      <patternFill patternType="solid">
        <fgColor theme="6" tint="0.5999900102615356"/>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bottom style="thick">
        <color indexed="49"/>
      </bottom>
    </border>
    <border>
      <left/>
      <right/>
      <top/>
      <bottom style="medium">
        <color indexed="49"/>
      </bottom>
    </border>
    <border>
      <left/>
      <right/>
      <top style="thin">
        <color indexed="49"/>
      </top>
      <bottom style="double">
        <color indexed="49"/>
      </bottom>
    </border>
    <border>
      <left style="thin"/>
      <right>
        <color indexed="63"/>
      </right>
      <top style="thin"/>
      <bottom>
        <color indexed="63"/>
      </bottom>
    </border>
    <border>
      <left style="hair"/>
      <right style="hair"/>
      <top style="hair"/>
      <bottom style="hair"/>
    </border>
    <border>
      <left style="hair"/>
      <right>
        <color indexed="63"/>
      </right>
      <top style="hair"/>
      <bottom style="hair"/>
    </border>
    <border>
      <left style="thin"/>
      <right style="thin"/>
      <top style="thin"/>
      <bottom style="thin"/>
    </border>
    <border>
      <left style="hair"/>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hair"/>
      <right style="thin"/>
      <top style="hair"/>
      <bottom style="hair"/>
    </border>
    <border>
      <left style="hair"/>
      <right>
        <color indexed="63"/>
      </right>
      <top style="hair"/>
      <bottom style="medium"/>
    </border>
    <border>
      <left>
        <color indexed="63"/>
      </left>
      <right>
        <color indexed="63"/>
      </right>
      <top style="hair"/>
      <bottom style="medium"/>
    </border>
    <border>
      <left style="thin"/>
      <right>
        <color indexed="63"/>
      </right>
      <top style="hair"/>
      <bottom style="medium"/>
    </border>
    <border>
      <left>
        <color indexed="63"/>
      </left>
      <right style="thin"/>
      <top style="hair"/>
      <bottom style="medium"/>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
      <left style="thick"/>
      <right>
        <color indexed="63"/>
      </right>
      <top style="thick"/>
      <bottom style="thick"/>
    </border>
    <border>
      <left>
        <color indexed="63"/>
      </left>
      <right>
        <color indexed="63"/>
      </right>
      <top style="thick"/>
      <bottom style="thick"/>
    </border>
    <border>
      <left>
        <color indexed="63"/>
      </left>
      <right style="thin"/>
      <top style="thick"/>
      <bottom style="thick"/>
    </border>
    <border>
      <left style="hair"/>
      <right style="hair"/>
      <top>
        <color indexed="63"/>
      </top>
      <bottom style="hair"/>
    </border>
    <border>
      <left style="hair"/>
      <right style="hair"/>
      <top style="hair"/>
      <bottom>
        <color indexed="63"/>
      </bottom>
    </border>
    <border>
      <left style="hair"/>
      <right style="thin"/>
      <top style="hair"/>
      <bottom style="medium"/>
    </border>
    <border>
      <left style="thin"/>
      <right>
        <color indexed="63"/>
      </right>
      <top style="medium"/>
      <bottom style="hair"/>
    </border>
    <border>
      <left style="hair"/>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hair"/>
      <top style="hair"/>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hair"/>
      <top>
        <color indexed="63"/>
      </top>
      <bottom style="hair"/>
    </border>
    <border>
      <left style="hair"/>
      <right style="thin"/>
      <top>
        <color indexed="63"/>
      </top>
      <bottom style="hair"/>
    </border>
    <border>
      <left style="thin"/>
      <right style="hair"/>
      <top style="hair"/>
      <bottom>
        <color indexed="63"/>
      </bottom>
    </border>
    <border>
      <left style="hair"/>
      <right style="thin"/>
      <top style="hair"/>
      <bottom>
        <color indexed="63"/>
      </bottom>
    </border>
    <border>
      <left style="hair"/>
      <right>
        <color indexed="63"/>
      </right>
      <top style="hair"/>
      <bottom>
        <color indexed="63"/>
      </bottom>
    </border>
    <border>
      <left style="thin"/>
      <right/>
      <top style="thin"/>
      <bottom style="thin"/>
    </border>
    <border>
      <left style="thin"/>
      <right style="thin"/>
      <top/>
      <bottom style="thin"/>
    </border>
    <border>
      <left style="thin"/>
      <right style="thin"/>
      <top style="thin"/>
      <bottom/>
    </border>
    <border>
      <left/>
      <right style="thin"/>
      <top style="thin"/>
      <bottom style="thin"/>
    </border>
  </borders>
  <cellStyleXfs count="2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29" fillId="10" borderId="0" applyNumberFormat="0" applyBorder="0" applyAlignment="0" applyProtection="0"/>
    <xf numFmtId="0" fontId="1" fillId="3" borderId="0" applyNumberFormat="0" applyBorder="0" applyAlignment="0" applyProtection="0"/>
    <xf numFmtId="0" fontId="29" fillId="9" borderId="0" applyNumberFormat="0" applyBorder="0" applyAlignment="0" applyProtection="0"/>
    <xf numFmtId="0" fontId="1" fillId="4" borderId="0" applyNumberFormat="0" applyBorder="0" applyAlignment="0" applyProtection="0"/>
    <xf numFmtId="0" fontId="29" fillId="11" borderId="0" applyNumberFormat="0" applyBorder="0" applyAlignment="0" applyProtection="0"/>
    <xf numFmtId="0" fontId="1" fillId="5" borderId="0" applyNumberFormat="0" applyBorder="0" applyAlignment="0" applyProtection="0"/>
    <xf numFmtId="0" fontId="29" fillId="10" borderId="0" applyNumberFormat="0" applyBorder="0" applyAlignment="0" applyProtection="0"/>
    <xf numFmtId="0" fontId="1" fillId="7" borderId="0" applyNumberFormat="0" applyBorder="0" applyAlignment="0" applyProtection="0"/>
    <xf numFmtId="0" fontId="29" fillId="7" borderId="0" applyNumberFormat="0" applyBorder="0" applyAlignment="0" applyProtection="0"/>
    <xf numFmtId="0" fontId="1" fillId="9" borderId="0" applyNumberFormat="0" applyBorder="0" applyAlignment="0" applyProtection="0"/>
    <xf numFmtId="0" fontId="29" fillId="9"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29" fillId="21" borderId="0" applyNumberFormat="0" applyBorder="0" applyAlignment="0" applyProtection="0"/>
    <xf numFmtId="0" fontId="1" fillId="15" borderId="0" applyNumberFormat="0" applyBorder="0" applyAlignment="0" applyProtection="0"/>
    <xf numFmtId="0" fontId="29" fillId="15" borderId="0" applyNumberFormat="0" applyBorder="0" applyAlignment="0" applyProtection="0"/>
    <xf numFmtId="0" fontId="1" fillId="16" borderId="0" applyNumberFormat="0" applyBorder="0" applyAlignment="0" applyProtection="0"/>
    <xf numFmtId="0" fontId="29" fillId="22" borderId="0" applyNumberFormat="0" applyBorder="0" applyAlignment="0" applyProtection="0"/>
    <xf numFmtId="0" fontId="1" fillId="5" borderId="0" applyNumberFormat="0" applyBorder="0" applyAlignment="0" applyProtection="0"/>
    <xf numFmtId="0" fontId="29" fillId="21" borderId="0" applyNumberFormat="0" applyBorder="0" applyAlignment="0" applyProtection="0"/>
    <xf numFmtId="0" fontId="1" fillId="13" borderId="0" applyNumberFormat="0" applyBorder="0" applyAlignment="0" applyProtection="0"/>
    <xf numFmtId="0" fontId="29" fillId="13" borderId="0" applyNumberFormat="0" applyBorder="0" applyAlignment="0" applyProtection="0"/>
    <xf numFmtId="0" fontId="1" fillId="20" borderId="0" applyNumberFormat="0" applyBorder="0" applyAlignment="0" applyProtection="0"/>
    <xf numFmtId="0" fontId="29" fillId="9" borderId="0" applyNumberFormat="0" applyBorder="0" applyAlignment="0" applyProtection="0"/>
    <xf numFmtId="0" fontId="64" fillId="23" borderId="0" applyNumberFormat="0" applyBorder="0" applyAlignment="0" applyProtection="0"/>
    <xf numFmtId="0" fontId="23" fillId="24" borderId="0" applyNumberFormat="0" applyBorder="0" applyAlignment="0" applyProtection="0"/>
    <xf numFmtId="0" fontId="64" fillId="25" borderId="0" applyNumberFormat="0" applyBorder="0" applyAlignment="0" applyProtection="0"/>
    <xf numFmtId="0" fontId="23" fillId="15" borderId="0" applyNumberFormat="0" applyBorder="0" applyAlignment="0" applyProtection="0"/>
    <xf numFmtId="0" fontId="64" fillId="16" borderId="0" applyNumberFormat="0" applyBorder="0" applyAlignment="0" applyProtection="0"/>
    <xf numFmtId="0" fontId="23" fillId="16" borderId="0" applyNumberFormat="0" applyBorder="0" applyAlignment="0" applyProtection="0"/>
    <xf numFmtId="0" fontId="64" fillId="26" borderId="0" applyNumberFormat="0" applyBorder="0" applyAlignment="0" applyProtection="0"/>
    <xf numFmtId="0" fontId="23" fillId="26" borderId="0" applyNumberFormat="0" applyBorder="0" applyAlignment="0" applyProtection="0"/>
    <xf numFmtId="0" fontId="64" fillId="27" borderId="0" applyNumberFormat="0" applyBorder="0" applyAlignment="0" applyProtection="0"/>
    <xf numFmtId="0" fontId="23" fillId="28" borderId="0" applyNumberFormat="0" applyBorder="0" applyAlignment="0" applyProtection="0"/>
    <xf numFmtId="0" fontId="64" fillId="29"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30" fillId="28" borderId="0" applyNumberFormat="0" applyBorder="0" applyAlignment="0" applyProtection="0"/>
    <xf numFmtId="0" fontId="23" fillId="15" borderId="0" applyNumberFormat="0" applyBorder="0" applyAlignment="0" applyProtection="0"/>
    <xf numFmtId="0" fontId="30" fillId="15" borderId="0" applyNumberFormat="0" applyBorder="0" applyAlignment="0" applyProtection="0"/>
    <xf numFmtId="0" fontId="23" fillId="16" borderId="0" applyNumberFormat="0" applyBorder="0" applyAlignment="0" applyProtection="0"/>
    <xf numFmtId="0" fontId="30" fillId="22" borderId="0" applyNumberFormat="0" applyBorder="0" applyAlignment="0" applyProtection="0"/>
    <xf numFmtId="0" fontId="23" fillId="26" borderId="0" applyNumberFormat="0" applyBorder="0" applyAlignment="0" applyProtection="0"/>
    <xf numFmtId="0" fontId="30" fillId="21" borderId="0" applyNumberFormat="0" applyBorder="0" applyAlignment="0" applyProtection="0"/>
    <xf numFmtId="0" fontId="23" fillId="28" borderId="0" applyNumberFormat="0" applyBorder="0" applyAlignment="0" applyProtection="0"/>
    <xf numFmtId="0" fontId="30" fillId="28" borderId="0" applyNumberFormat="0" applyBorder="0" applyAlignment="0" applyProtection="0"/>
    <xf numFmtId="0" fontId="23" fillId="29" borderId="0" applyNumberFormat="0" applyBorder="0" applyAlignment="0" applyProtection="0"/>
    <xf numFmtId="0" fontId="30" fillId="9" borderId="0" applyNumberFormat="0" applyBorder="0" applyAlignment="0" applyProtection="0"/>
    <xf numFmtId="0" fontId="64" fillId="30" borderId="0" applyNumberFormat="0" applyBorder="0" applyAlignment="0" applyProtection="0"/>
    <xf numFmtId="0" fontId="23" fillId="31" borderId="0" applyNumberFormat="0" applyBorder="0" applyAlignment="0" applyProtection="0"/>
    <xf numFmtId="0" fontId="64" fillId="32" borderId="0" applyNumberFormat="0" applyBorder="0" applyAlignment="0" applyProtection="0"/>
    <xf numFmtId="0" fontId="23" fillId="33" borderId="0" applyNumberFormat="0" applyBorder="0" applyAlignment="0" applyProtection="0"/>
    <xf numFmtId="0" fontId="64" fillId="34" borderId="0" applyNumberFormat="0" applyBorder="0" applyAlignment="0" applyProtection="0"/>
    <xf numFmtId="0" fontId="23" fillId="35" borderId="0" applyNumberFormat="0" applyBorder="0" applyAlignment="0" applyProtection="0"/>
    <xf numFmtId="0" fontId="64" fillId="36" borderId="0" applyNumberFormat="0" applyBorder="0" applyAlignment="0" applyProtection="0"/>
    <xf numFmtId="0" fontId="23" fillId="26" borderId="0" applyNumberFormat="0" applyBorder="0" applyAlignment="0" applyProtection="0"/>
    <xf numFmtId="0" fontId="64" fillId="37" borderId="0" applyNumberFormat="0" applyBorder="0" applyAlignment="0" applyProtection="0"/>
    <xf numFmtId="0" fontId="23" fillId="28" borderId="0" applyNumberFormat="0" applyBorder="0" applyAlignment="0" applyProtection="0"/>
    <xf numFmtId="0" fontId="64" fillId="38" borderId="0" applyNumberFormat="0" applyBorder="0" applyAlignment="0" applyProtection="0"/>
    <xf numFmtId="0" fontId="23" fillId="3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1" fillId="0" borderId="0">
      <alignment/>
      <protection/>
    </xf>
    <xf numFmtId="0" fontId="2" fillId="0" borderId="0">
      <alignment/>
      <protection/>
    </xf>
    <xf numFmtId="0" fontId="65" fillId="40" borderId="0" applyNumberFormat="0" applyBorder="0" applyAlignment="0" applyProtection="0"/>
    <xf numFmtId="0" fontId="15" fillId="3" borderId="0" applyNumberFormat="0" applyBorder="0" applyAlignment="0" applyProtection="0"/>
    <xf numFmtId="0" fontId="66" fillId="41" borderId="1" applyNumberFormat="0" applyAlignment="0" applyProtection="0"/>
    <xf numFmtId="0" fontId="8" fillId="21" borderId="2" applyNumberFormat="0" applyAlignment="0" applyProtection="0"/>
    <xf numFmtId="0" fontId="67" fillId="42" borderId="3" applyNumberFormat="0" applyAlignment="0" applyProtection="0"/>
    <xf numFmtId="0" fontId="19" fillId="43"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68" fillId="0" borderId="0" applyNumberFormat="0" applyFill="0" applyBorder="0" applyAlignment="0" applyProtection="0"/>
    <xf numFmtId="0" fontId="21" fillId="0" borderId="0" applyNumberFormat="0" applyFill="0" applyBorder="0" applyAlignment="0" applyProtection="0"/>
    <xf numFmtId="184" fontId="32" fillId="21" borderId="5" applyAlignment="0" applyProtection="0"/>
    <xf numFmtId="182" fontId="2" fillId="0" borderId="0" applyFont="0" applyFill="0" applyBorder="0" applyAlignment="0" applyProtection="0"/>
    <xf numFmtId="0" fontId="25" fillId="0" borderId="0" applyNumberFormat="0" applyFill="0" applyBorder="0" applyAlignment="0" applyProtection="0"/>
    <xf numFmtId="0" fontId="69" fillId="44" borderId="0" applyNumberFormat="0" applyBorder="0" applyAlignment="0" applyProtection="0"/>
    <xf numFmtId="0" fontId="9" fillId="4" borderId="0" applyNumberFormat="0" applyBorder="0" applyAlignment="0" applyProtection="0"/>
    <xf numFmtId="0" fontId="70" fillId="0" borderId="6" applyNumberFormat="0" applyFill="0" applyAlignment="0" applyProtection="0"/>
    <xf numFmtId="0" fontId="12" fillId="0" borderId="7" applyNumberFormat="0" applyFill="0" applyAlignment="0" applyProtection="0"/>
    <xf numFmtId="0" fontId="71" fillId="0" borderId="8" applyNumberFormat="0" applyFill="0" applyAlignment="0" applyProtection="0"/>
    <xf numFmtId="0" fontId="13" fillId="0" borderId="9" applyNumberFormat="0" applyFill="0" applyAlignment="0" applyProtection="0"/>
    <xf numFmtId="0" fontId="72" fillId="0" borderId="10" applyNumberFormat="0" applyFill="0" applyAlignment="0" applyProtection="0"/>
    <xf numFmtId="0" fontId="14" fillId="0" borderId="11" applyNumberFormat="0" applyFill="0" applyAlignment="0" applyProtection="0"/>
    <xf numFmtId="0" fontId="72" fillId="0" borderId="0" applyNumberFormat="0" applyFill="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73" fillId="45" borderId="1" applyNumberFormat="0" applyAlignment="0" applyProtection="0"/>
    <xf numFmtId="0" fontId="16" fillId="9" borderId="2" applyNumberFormat="0" applyAlignment="0" applyProtection="0"/>
    <xf numFmtId="0" fontId="74" fillId="0" borderId="12" applyNumberFormat="0" applyFill="0" applyAlignment="0" applyProtection="0"/>
    <xf numFmtId="0" fontId="18" fillId="0" borderId="13" applyNumberFormat="0" applyFill="0" applyAlignment="0" applyProtection="0"/>
    <xf numFmtId="0" fontId="75" fillId="46" borderId="0" applyNumberFormat="0" applyBorder="0" applyAlignment="0" applyProtection="0"/>
    <xf numFmtId="0" fontId="10" fillId="22" borderId="0" applyNumberFormat="0" applyBorder="0" applyAlignment="0" applyProtection="0"/>
    <xf numFmtId="0" fontId="0"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1" fillId="47" borderId="14" applyNumberFormat="0" applyFont="0" applyAlignment="0" applyProtection="0"/>
    <xf numFmtId="0" fontId="1" fillId="11" borderId="15" applyNumberFormat="0" applyFont="0" applyAlignment="0" applyProtection="0"/>
    <xf numFmtId="0" fontId="2" fillId="11" borderId="15" applyNumberFormat="0" applyFont="0" applyAlignment="0" applyProtection="0"/>
    <xf numFmtId="0" fontId="1" fillId="11" borderId="15" applyNumberFormat="0" applyFont="0" applyAlignment="0" applyProtection="0"/>
    <xf numFmtId="0" fontId="76" fillId="41" borderId="16" applyNumberFormat="0" applyAlignment="0" applyProtection="0"/>
    <xf numFmtId="0" fontId="17" fillId="21" borderId="17" applyNumberFormat="0" applyAlignment="0" applyProtection="0"/>
    <xf numFmtId="0" fontId="33" fillId="0" borderId="0">
      <alignment/>
      <protection/>
    </xf>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3" fillId="0" borderId="0">
      <alignment/>
      <protection/>
    </xf>
    <xf numFmtId="49" fontId="2" fillId="0" borderId="0" applyFont="0" applyFill="0" applyBorder="0" applyAlignment="0" applyProtection="0"/>
    <xf numFmtId="0" fontId="77" fillId="0" borderId="0" applyNumberFormat="0" applyFill="0" applyBorder="0" applyAlignment="0" applyProtection="0"/>
    <xf numFmtId="0" fontId="11" fillId="0" borderId="0" applyNumberFormat="0" applyFill="0" applyBorder="0" applyAlignment="0" applyProtection="0"/>
    <xf numFmtId="0" fontId="78" fillId="0" borderId="18" applyNumberFormat="0" applyFill="0" applyAlignment="0" applyProtection="0"/>
    <xf numFmtId="0" fontId="22" fillId="0" borderId="19" applyNumberFormat="0" applyFill="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23" fillId="31" borderId="0" applyNumberFormat="0" applyBorder="0" applyAlignment="0" applyProtection="0"/>
    <xf numFmtId="0" fontId="30" fillId="28" borderId="0" applyNumberFormat="0" applyBorder="0" applyAlignment="0" applyProtection="0"/>
    <xf numFmtId="0" fontId="23" fillId="33" borderId="0" applyNumberFormat="0" applyBorder="0" applyAlignment="0" applyProtection="0"/>
    <xf numFmtId="0" fontId="30" fillId="33" borderId="0" applyNumberFormat="0" applyBorder="0" applyAlignment="0" applyProtection="0"/>
    <xf numFmtId="0" fontId="23" fillId="35" borderId="0" applyNumberFormat="0" applyBorder="0" applyAlignment="0" applyProtection="0"/>
    <xf numFmtId="0" fontId="30" fillId="35" borderId="0" applyNumberFormat="0" applyBorder="0" applyAlignment="0" applyProtection="0"/>
    <xf numFmtId="0" fontId="23" fillId="26" borderId="0" applyNumberFormat="0" applyBorder="0" applyAlignment="0" applyProtection="0"/>
    <xf numFmtId="0" fontId="30" fillId="48" borderId="0" applyNumberFormat="0" applyBorder="0" applyAlignment="0" applyProtection="0"/>
    <xf numFmtId="0" fontId="23" fillId="28" borderId="0" applyNumberFormat="0" applyBorder="0" applyAlignment="0" applyProtection="0"/>
    <xf numFmtId="0" fontId="30" fillId="28" borderId="0" applyNumberFormat="0" applyBorder="0" applyAlignment="0" applyProtection="0"/>
    <xf numFmtId="0" fontId="23" fillId="39" borderId="0" applyNumberFormat="0" applyBorder="0" applyAlignment="0" applyProtection="0"/>
    <xf numFmtId="0" fontId="30" fillId="39" borderId="0" applyNumberFormat="0" applyBorder="0" applyAlignment="0" applyProtection="0"/>
    <xf numFmtId="0" fontId="16" fillId="9" borderId="2" applyNumberFormat="0" applyAlignment="0" applyProtection="0"/>
    <xf numFmtId="0" fontId="34" fillId="9" borderId="2" applyNumberFormat="0" applyAlignment="0" applyProtection="0"/>
    <xf numFmtId="0" fontId="17" fillId="21" borderId="17" applyNumberFormat="0" applyAlignment="0" applyProtection="0"/>
    <xf numFmtId="0" fontId="35" fillId="10" borderId="17" applyNumberFormat="0" applyAlignment="0" applyProtection="0"/>
    <xf numFmtId="0" fontId="8" fillId="21" borderId="2" applyNumberFormat="0" applyAlignment="0" applyProtection="0"/>
    <xf numFmtId="0" fontId="36" fillId="10" borderId="2" applyNumberFormat="0" applyAlignment="0" applyProtection="0"/>
    <xf numFmtId="0" fontId="12" fillId="0" borderId="7" applyNumberFormat="0" applyFill="0" applyAlignment="0" applyProtection="0"/>
    <xf numFmtId="0" fontId="37" fillId="0" borderId="20" applyNumberFormat="0" applyFill="0" applyAlignment="0" applyProtection="0"/>
    <xf numFmtId="0" fontId="13" fillId="0" borderId="9" applyNumberFormat="0" applyFill="0" applyAlignment="0" applyProtection="0"/>
    <xf numFmtId="0" fontId="38" fillId="0" borderId="9" applyNumberFormat="0" applyFill="0" applyAlignment="0" applyProtection="0"/>
    <xf numFmtId="0" fontId="14" fillId="0" borderId="11" applyNumberFormat="0" applyFill="0" applyAlignment="0" applyProtection="0"/>
    <xf numFmtId="0" fontId="39" fillId="0" borderId="21" applyNumberFormat="0" applyFill="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22" fillId="0" borderId="19" applyNumberFormat="0" applyFill="0" applyAlignment="0" applyProtection="0"/>
    <xf numFmtId="0" fontId="35" fillId="0" borderId="22" applyNumberFormat="0" applyFill="0" applyAlignment="0" applyProtection="0"/>
    <xf numFmtId="0" fontId="19" fillId="43" borderId="4" applyNumberFormat="0" applyAlignment="0" applyProtection="0"/>
    <xf numFmtId="0" fontId="40" fillId="43" borderId="4" applyNumberFormat="0" applyAlignment="0" applyProtection="0"/>
    <xf numFmtId="0" fontId="11" fillId="0" borderId="0" applyNumberFormat="0" applyFill="0" applyBorder="0" applyAlignment="0" applyProtection="0"/>
    <xf numFmtId="0" fontId="41" fillId="0" borderId="0" applyNumberFormat="0" applyFill="0" applyBorder="0" applyAlignment="0" applyProtection="0"/>
    <xf numFmtId="0" fontId="10" fillId="22" borderId="0" applyNumberFormat="0" applyBorder="0" applyAlignment="0" applyProtection="0"/>
    <xf numFmtId="0" fontId="42" fillId="22" borderId="0" applyNumberFormat="0" applyBorder="0" applyAlignment="0" applyProtection="0"/>
    <xf numFmtId="0" fontId="15" fillId="3" borderId="0" applyNumberFormat="0" applyBorder="0" applyAlignment="0" applyProtection="0"/>
    <xf numFmtId="0" fontId="43" fillId="3" borderId="0" applyNumberFormat="0" applyBorder="0" applyAlignment="0" applyProtection="0"/>
    <xf numFmtId="0" fontId="21" fillId="0" borderId="0" applyNumberFormat="0" applyFill="0" applyBorder="0" applyAlignment="0" applyProtection="0"/>
    <xf numFmtId="0" fontId="44" fillId="0" borderId="0" applyNumberFormat="0" applyFill="0" applyBorder="0" applyAlignment="0" applyProtection="0"/>
    <xf numFmtId="0" fontId="1"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18" fillId="0" borderId="13" applyNumberFormat="0" applyFill="0" applyAlignment="0" applyProtection="0"/>
    <xf numFmtId="0" fontId="45" fillId="0" borderId="13" applyNumberFormat="0" applyFill="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9" fillId="4" borderId="0" applyNumberFormat="0" applyBorder="0" applyAlignment="0" applyProtection="0"/>
    <xf numFmtId="0" fontId="47" fillId="4" borderId="0" applyNumberFormat="0" applyBorder="0" applyAlignment="0" applyProtection="0"/>
  </cellStyleXfs>
  <cellXfs count="267">
    <xf numFmtId="0" fontId="0" fillId="0" borderId="0" xfId="0" applyFont="1" applyAlignment="1">
      <alignment/>
    </xf>
    <xf numFmtId="0" fontId="6" fillId="0" borderId="0" xfId="0" applyFont="1" applyFill="1" applyAlignment="1">
      <alignment horizontal="left" wrapText="1"/>
    </xf>
    <xf numFmtId="0" fontId="0" fillId="0" borderId="0" xfId="0" applyFill="1" applyAlignment="1">
      <alignment/>
    </xf>
    <xf numFmtId="0" fontId="5" fillId="0" borderId="0" xfId="0" applyFont="1" applyFill="1" applyAlignment="1">
      <alignment horizontal="left" wrapText="1"/>
    </xf>
    <xf numFmtId="0" fontId="7" fillId="0" borderId="0" xfId="0" applyFont="1" applyFill="1" applyAlignment="1">
      <alignment horizontal="left" wrapText="1"/>
    </xf>
    <xf numFmtId="0" fontId="4" fillId="0" borderId="0" xfId="173" applyFont="1">
      <alignment/>
      <protection/>
    </xf>
    <xf numFmtId="0" fontId="48" fillId="0" borderId="0" xfId="173" applyFont="1">
      <alignment/>
      <protection/>
    </xf>
    <xf numFmtId="0" fontId="1" fillId="0" borderId="0" xfId="0" applyFont="1" applyAlignment="1">
      <alignment/>
    </xf>
    <xf numFmtId="0" fontId="49" fillId="0" borderId="0" xfId="0" applyFont="1" applyAlignment="1">
      <alignment wrapText="1"/>
    </xf>
    <xf numFmtId="0" fontId="51" fillId="0" borderId="0" xfId="0" applyFont="1" applyAlignment="1">
      <alignment wrapText="1"/>
    </xf>
    <xf numFmtId="49" fontId="51" fillId="0" borderId="0" xfId="0" applyNumberFormat="1" applyFont="1" applyAlignment="1">
      <alignment wrapText="1"/>
    </xf>
    <xf numFmtId="0" fontId="51" fillId="0" borderId="0" xfId="0" applyFont="1" applyAlignment="1">
      <alignment/>
    </xf>
    <xf numFmtId="0" fontId="52" fillId="0" borderId="0" xfId="173" applyFont="1" applyAlignment="1">
      <alignment vertical="top"/>
      <protection/>
    </xf>
    <xf numFmtId="0" fontId="52" fillId="0" borderId="0" xfId="173" applyFont="1" applyAlignment="1">
      <alignment vertical="top" wrapText="1"/>
      <protection/>
    </xf>
    <xf numFmtId="0" fontId="80" fillId="0" borderId="0" xfId="0" applyFont="1" applyFill="1" applyAlignment="1">
      <alignment/>
    </xf>
    <xf numFmtId="49" fontId="51" fillId="0" borderId="0" xfId="0" applyNumberFormat="1" applyFont="1" applyAlignment="1">
      <alignment/>
    </xf>
    <xf numFmtId="0" fontId="52" fillId="0" borderId="0" xfId="173" applyFont="1">
      <alignment/>
      <protection/>
    </xf>
    <xf numFmtId="49" fontId="49" fillId="0" borderId="0" xfId="0" applyNumberFormat="1" applyFont="1" applyAlignment="1">
      <alignment/>
    </xf>
    <xf numFmtId="0" fontId="27" fillId="0" borderId="23" xfId="0" applyFont="1" applyBorder="1" applyAlignment="1">
      <alignment/>
    </xf>
    <xf numFmtId="49" fontId="27" fillId="0" borderId="24" xfId="0" applyNumberFormat="1" applyFont="1" applyBorder="1" applyAlignment="1">
      <alignment/>
    </xf>
    <xf numFmtId="0" fontId="27" fillId="0" borderId="25" xfId="0" applyFont="1" applyBorder="1" applyAlignment="1">
      <alignment wrapText="1"/>
    </xf>
    <xf numFmtId="0" fontId="53" fillId="0" borderId="0" xfId="0" applyFont="1" applyAlignment="1">
      <alignment wrapText="1"/>
    </xf>
    <xf numFmtId="0" fontId="53" fillId="0" borderId="0" xfId="0" applyFont="1" applyAlignment="1">
      <alignment/>
    </xf>
    <xf numFmtId="49" fontId="53" fillId="0" borderId="0" xfId="0" applyNumberFormat="1" applyFont="1" applyAlignment="1">
      <alignment horizontal="left" wrapText="1"/>
    </xf>
    <xf numFmtId="0" fontId="48" fillId="0" borderId="0" xfId="173" applyFont="1" applyAlignment="1">
      <alignment vertical="top"/>
      <protection/>
    </xf>
    <xf numFmtId="0" fontId="48" fillId="0" borderId="0" xfId="173" applyFont="1" applyAlignment="1">
      <alignment vertical="top" wrapText="1"/>
      <protection/>
    </xf>
    <xf numFmtId="0" fontId="81" fillId="0" borderId="0" xfId="0" applyFont="1" applyFill="1" applyAlignment="1">
      <alignment/>
    </xf>
    <xf numFmtId="49" fontId="51" fillId="0" borderId="0" xfId="0" applyNumberFormat="1" applyFont="1" applyAlignment="1">
      <alignment/>
    </xf>
    <xf numFmtId="0" fontId="1" fillId="0" borderId="0" xfId="0" applyFont="1" applyAlignment="1">
      <alignment wrapText="1"/>
    </xf>
    <xf numFmtId="0" fontId="54" fillId="0" borderId="0" xfId="173" applyFont="1" applyFill="1" applyBorder="1" applyAlignment="1">
      <alignment vertical="top"/>
      <protection/>
    </xf>
    <xf numFmtId="0" fontId="54" fillId="0" borderId="0" xfId="173" applyFont="1" applyFill="1" applyBorder="1" applyAlignment="1">
      <alignment vertical="top" wrapText="1"/>
      <protection/>
    </xf>
    <xf numFmtId="3" fontId="54" fillId="0" borderId="0" xfId="173" applyNumberFormat="1" applyFont="1" applyFill="1" applyBorder="1" applyAlignment="1">
      <alignment vertical="top"/>
      <protection/>
    </xf>
    <xf numFmtId="0" fontId="48" fillId="0" borderId="0" xfId="173" applyFont="1" applyFill="1">
      <alignment/>
      <protection/>
    </xf>
    <xf numFmtId="0" fontId="50" fillId="0" borderId="26" xfId="173" applyFont="1" applyBorder="1" applyAlignment="1">
      <alignment vertical="top"/>
      <protection/>
    </xf>
    <xf numFmtId="0" fontId="50" fillId="0" borderId="0" xfId="173" applyFont="1">
      <alignment/>
      <protection/>
    </xf>
    <xf numFmtId="0" fontId="50" fillId="0" borderId="26" xfId="173" applyFont="1" applyBorder="1" applyAlignment="1">
      <alignment horizontal="center" vertical="top" textRotation="90" wrapText="1"/>
      <protection/>
    </xf>
    <xf numFmtId="0" fontId="55" fillId="0" borderId="27" xfId="173" applyFont="1" applyBorder="1" applyAlignment="1">
      <alignment vertical="top"/>
      <protection/>
    </xf>
    <xf numFmtId="0" fontId="55" fillId="0" borderId="28" xfId="173" applyFont="1" applyBorder="1" applyAlignment="1">
      <alignment vertical="top" wrapText="1"/>
      <protection/>
    </xf>
    <xf numFmtId="3" fontId="55" fillId="0" borderId="29" xfId="173" applyNumberFormat="1" applyFont="1" applyBorder="1" applyAlignment="1">
      <alignment vertical="top"/>
      <protection/>
    </xf>
    <xf numFmtId="3" fontId="55" fillId="0" borderId="28" xfId="173" applyNumberFormat="1" applyFont="1" applyBorder="1" applyAlignment="1">
      <alignment vertical="top"/>
      <protection/>
    </xf>
    <xf numFmtId="3" fontId="55" fillId="0" borderId="30" xfId="173" applyNumberFormat="1" applyFont="1" applyBorder="1" applyAlignment="1">
      <alignment vertical="top"/>
      <protection/>
    </xf>
    <xf numFmtId="0" fontId="55" fillId="0" borderId="25" xfId="173" applyFont="1" applyBorder="1" applyAlignment="1">
      <alignment vertical="top"/>
      <protection/>
    </xf>
    <xf numFmtId="0" fontId="55" fillId="0" borderId="31" xfId="173" applyFont="1" applyBorder="1" applyAlignment="1">
      <alignment vertical="top" wrapText="1"/>
      <protection/>
    </xf>
    <xf numFmtId="3" fontId="55" fillId="0" borderId="32" xfId="173" applyNumberFormat="1" applyFont="1" applyBorder="1" applyAlignment="1">
      <alignment vertical="top"/>
      <protection/>
    </xf>
    <xf numFmtId="3" fontId="55" fillId="0" borderId="31" xfId="173" applyNumberFormat="1" applyFont="1" applyBorder="1" applyAlignment="1">
      <alignment vertical="top"/>
      <protection/>
    </xf>
    <xf numFmtId="3" fontId="55" fillId="0" borderId="33" xfId="173" applyNumberFormat="1" applyFont="1" applyBorder="1" applyAlignment="1">
      <alignment vertical="top"/>
      <protection/>
    </xf>
    <xf numFmtId="0" fontId="50" fillId="0" borderId="24" xfId="173" applyFont="1" applyBorder="1" applyAlignment="1">
      <alignment vertical="top"/>
      <protection/>
    </xf>
    <xf numFmtId="0" fontId="50" fillId="0" borderId="25" xfId="173" applyFont="1" applyBorder="1" applyAlignment="1">
      <alignment wrapText="1"/>
      <protection/>
    </xf>
    <xf numFmtId="3" fontId="50" fillId="0" borderId="32" xfId="173" applyNumberFormat="1" applyFont="1" applyBorder="1" applyAlignment="1">
      <alignment/>
      <protection/>
    </xf>
    <xf numFmtId="3" fontId="50" fillId="0" borderId="24" xfId="173" applyNumberFormat="1" applyFont="1" applyBorder="1" applyAlignment="1">
      <alignment/>
      <protection/>
    </xf>
    <xf numFmtId="3" fontId="50" fillId="0" borderId="34" xfId="173" applyNumberFormat="1" applyFont="1" applyBorder="1" applyAlignment="1">
      <alignment/>
      <protection/>
    </xf>
    <xf numFmtId="0" fontId="50" fillId="0" borderId="24" xfId="173" applyFont="1" applyBorder="1" applyAlignment="1">
      <alignment vertical="top" wrapText="1"/>
      <protection/>
    </xf>
    <xf numFmtId="3" fontId="50" fillId="0" borderId="25" xfId="173" applyNumberFormat="1" applyFont="1" applyBorder="1" applyAlignment="1">
      <alignment wrapText="1"/>
      <protection/>
    </xf>
    <xf numFmtId="3" fontId="50" fillId="0" borderId="34" xfId="173" applyNumberFormat="1" applyFont="1" applyBorder="1" applyAlignment="1">
      <alignment wrapText="1"/>
      <protection/>
    </xf>
    <xf numFmtId="3" fontId="50" fillId="0" borderId="25" xfId="173" applyNumberFormat="1" applyFont="1" applyBorder="1" applyAlignment="1">
      <alignment/>
      <protection/>
    </xf>
    <xf numFmtId="3" fontId="50" fillId="0" borderId="32" xfId="173" applyNumberFormat="1" applyFont="1" applyBorder="1" applyAlignment="1">
      <alignment wrapText="1"/>
      <protection/>
    </xf>
    <xf numFmtId="0" fontId="50" fillId="21" borderId="25" xfId="173" applyFont="1" applyFill="1" applyBorder="1" applyAlignment="1">
      <alignment vertical="top"/>
      <protection/>
    </xf>
    <xf numFmtId="0" fontId="50" fillId="21" borderId="31" xfId="173" applyFont="1" applyFill="1" applyBorder="1" applyAlignment="1">
      <alignment vertical="top" wrapText="1"/>
      <protection/>
    </xf>
    <xf numFmtId="3" fontId="50" fillId="21" borderId="32" xfId="173" applyNumberFormat="1" applyFont="1" applyFill="1" applyBorder="1" applyAlignment="1">
      <alignment vertical="top"/>
      <protection/>
    </xf>
    <xf numFmtId="3" fontId="50" fillId="21" borderId="31" xfId="173" applyNumberFormat="1" applyFont="1" applyFill="1" applyBorder="1" applyAlignment="1">
      <alignment vertical="top"/>
      <protection/>
    </xf>
    <xf numFmtId="3" fontId="50" fillId="21" borderId="33" xfId="173" applyNumberFormat="1" applyFont="1" applyFill="1" applyBorder="1" applyAlignment="1">
      <alignment vertical="top"/>
      <protection/>
    </xf>
    <xf numFmtId="0" fontId="50" fillId="0" borderId="25" xfId="173" applyFont="1" applyBorder="1" applyAlignment="1">
      <alignment vertical="justify" wrapText="1"/>
      <protection/>
    </xf>
    <xf numFmtId="3" fontId="50" fillId="0" borderId="32" xfId="173" applyNumberFormat="1" applyFont="1" applyBorder="1" applyAlignment="1">
      <alignment vertical="justify"/>
      <protection/>
    </xf>
    <xf numFmtId="3" fontId="50" fillId="0" borderId="25" xfId="173" applyNumberFormat="1" applyFont="1" applyBorder="1" applyAlignment="1">
      <alignment vertical="justify"/>
      <protection/>
    </xf>
    <xf numFmtId="3" fontId="50" fillId="0" borderId="34" xfId="173" applyNumberFormat="1" applyFont="1" applyBorder="1" applyAlignment="1">
      <alignment vertical="justify"/>
      <protection/>
    </xf>
    <xf numFmtId="3" fontId="50" fillId="0" borderId="32" xfId="173" applyNumberFormat="1" applyFont="1" applyBorder="1" applyAlignment="1">
      <alignment vertical="justify" wrapText="1"/>
      <protection/>
    </xf>
    <xf numFmtId="3" fontId="50" fillId="0" borderId="25" xfId="173" applyNumberFormat="1" applyFont="1" applyBorder="1" applyAlignment="1">
      <alignment vertical="justify" wrapText="1"/>
      <protection/>
    </xf>
    <xf numFmtId="3" fontId="50" fillId="0" borderId="34" xfId="173" applyNumberFormat="1" applyFont="1" applyBorder="1" applyAlignment="1">
      <alignment vertical="justify" wrapText="1"/>
      <protection/>
    </xf>
    <xf numFmtId="0" fontId="50" fillId="0" borderId="31" xfId="173" applyFont="1" applyBorder="1" applyAlignment="1">
      <alignment vertical="top"/>
      <protection/>
    </xf>
    <xf numFmtId="0" fontId="50" fillId="0" borderId="25" xfId="173" applyFont="1" applyBorder="1" applyAlignment="1">
      <alignment vertical="top"/>
      <protection/>
    </xf>
    <xf numFmtId="0" fontId="50" fillId="21" borderId="35" xfId="173" applyFont="1" applyFill="1" applyBorder="1" applyAlignment="1">
      <alignment vertical="top"/>
      <protection/>
    </xf>
    <xf numFmtId="0" fontId="50" fillId="21" borderId="36" xfId="173" applyFont="1" applyFill="1" applyBorder="1" applyAlignment="1">
      <alignment vertical="top" wrapText="1"/>
      <protection/>
    </xf>
    <xf numFmtId="3" fontId="50" fillId="21" borderId="37" xfId="173" applyNumberFormat="1" applyFont="1" applyFill="1" applyBorder="1" applyAlignment="1">
      <alignment vertical="top" wrapText="1"/>
      <protection/>
    </xf>
    <xf numFmtId="3" fontId="50" fillId="21" borderId="36" xfId="173" applyNumberFormat="1" applyFont="1" applyFill="1" applyBorder="1" applyAlignment="1">
      <alignment vertical="top" wrapText="1"/>
      <protection/>
    </xf>
    <xf numFmtId="3" fontId="50" fillId="21" borderId="38" xfId="173" applyNumberFormat="1" applyFont="1" applyFill="1" applyBorder="1" applyAlignment="1">
      <alignment vertical="top" wrapText="1"/>
      <protection/>
    </xf>
    <xf numFmtId="0" fontId="56" fillId="0" borderId="39" xfId="173" applyFont="1" applyBorder="1" applyAlignment="1">
      <alignment vertical="top"/>
      <protection/>
    </xf>
    <xf numFmtId="0" fontId="56" fillId="0" borderId="40" xfId="173" applyFont="1" applyBorder="1" applyAlignment="1">
      <alignment vertical="top" wrapText="1"/>
      <protection/>
    </xf>
    <xf numFmtId="3" fontId="56" fillId="0" borderId="41" xfId="173" applyNumberFormat="1" applyFont="1" applyBorder="1" applyAlignment="1">
      <alignment vertical="top"/>
      <protection/>
    </xf>
    <xf numFmtId="0" fontId="50" fillId="0" borderId="25" xfId="173" applyFont="1" applyBorder="1" applyAlignment="1">
      <alignment vertical="center" wrapText="1"/>
      <protection/>
    </xf>
    <xf numFmtId="3" fontId="50" fillId="0" borderId="32" xfId="173" applyNumberFormat="1" applyFont="1" applyBorder="1" applyAlignment="1">
      <alignment vertical="center" wrapText="1"/>
      <protection/>
    </xf>
    <xf numFmtId="3" fontId="50" fillId="0" borderId="25" xfId="173" applyNumberFormat="1" applyFont="1" applyBorder="1" applyAlignment="1">
      <alignment vertical="center" wrapText="1"/>
      <protection/>
    </xf>
    <xf numFmtId="3" fontId="50" fillId="0" borderId="34" xfId="173" applyNumberFormat="1" applyFont="1" applyBorder="1" applyAlignment="1">
      <alignment vertical="center" wrapText="1"/>
      <protection/>
    </xf>
    <xf numFmtId="0" fontId="55" fillId="0" borderId="35" xfId="173" applyFont="1" applyBorder="1" applyAlignment="1">
      <alignment vertical="top"/>
      <protection/>
    </xf>
    <xf numFmtId="0" fontId="55" fillId="0" borderId="36" xfId="173" applyFont="1" applyBorder="1" applyAlignment="1">
      <alignment vertical="top" wrapText="1"/>
      <protection/>
    </xf>
    <xf numFmtId="3" fontId="55" fillId="0" borderId="37" xfId="173" applyNumberFormat="1" applyFont="1" applyBorder="1" applyAlignment="1">
      <alignment vertical="top"/>
      <protection/>
    </xf>
    <xf numFmtId="3" fontId="55" fillId="0" borderId="36" xfId="173" applyNumberFormat="1" applyFont="1" applyBorder="1" applyAlignment="1">
      <alignment vertical="top"/>
      <protection/>
    </xf>
    <xf numFmtId="3" fontId="55" fillId="0" borderId="38" xfId="173" applyNumberFormat="1" applyFont="1" applyBorder="1" applyAlignment="1">
      <alignment vertical="top"/>
      <protection/>
    </xf>
    <xf numFmtId="0" fontId="55" fillId="4" borderId="42" xfId="173" applyFont="1" applyFill="1" applyBorder="1" applyAlignment="1">
      <alignment vertical="top"/>
      <protection/>
    </xf>
    <xf numFmtId="0" fontId="55" fillId="4" borderId="43" xfId="173" applyFont="1" applyFill="1" applyBorder="1" applyAlignment="1">
      <alignment vertical="top" wrapText="1"/>
      <protection/>
    </xf>
    <xf numFmtId="3" fontId="55" fillId="4" borderId="44" xfId="173" applyNumberFormat="1" applyFont="1" applyFill="1" applyBorder="1" applyAlignment="1">
      <alignment vertical="top"/>
      <protection/>
    </xf>
    <xf numFmtId="0" fontId="50" fillId="0" borderId="0" xfId="173" applyFont="1" applyAlignment="1">
      <alignment vertical="top"/>
      <protection/>
    </xf>
    <xf numFmtId="3" fontId="55" fillId="0" borderId="32" xfId="173" applyNumberFormat="1" applyFont="1" applyBorder="1" applyAlignment="1">
      <alignment vertical="top" wrapText="1"/>
      <protection/>
    </xf>
    <xf numFmtId="3" fontId="55" fillId="0" borderId="31" xfId="173" applyNumberFormat="1" applyFont="1" applyBorder="1" applyAlignment="1">
      <alignment vertical="top" wrapText="1"/>
      <protection/>
    </xf>
    <xf numFmtId="3" fontId="55" fillId="0" borderId="33" xfId="173" applyNumberFormat="1" applyFont="1" applyBorder="1" applyAlignment="1">
      <alignment vertical="top" wrapText="1"/>
      <protection/>
    </xf>
    <xf numFmtId="0" fontId="50" fillId="0" borderId="25" xfId="173" applyFont="1" applyBorder="1" applyAlignment="1">
      <alignment vertical="top" wrapText="1"/>
      <protection/>
    </xf>
    <xf numFmtId="3" fontId="50" fillId="0" borderId="32" xfId="173" applyNumberFormat="1" applyFont="1" applyBorder="1" applyAlignment="1">
      <alignment vertical="top"/>
      <protection/>
    </xf>
    <xf numFmtId="3" fontId="50" fillId="0" borderId="25" xfId="173" applyNumberFormat="1" applyFont="1" applyBorder="1" applyAlignment="1">
      <alignment vertical="top"/>
      <protection/>
    </xf>
    <xf numFmtId="3" fontId="50" fillId="0" borderId="34" xfId="173" applyNumberFormat="1" applyFont="1" applyBorder="1" applyAlignment="1">
      <alignment vertical="top"/>
      <protection/>
    </xf>
    <xf numFmtId="0" fontId="50" fillId="0" borderId="45" xfId="173" applyFont="1" applyBorder="1" applyAlignment="1">
      <alignment vertical="top"/>
      <protection/>
    </xf>
    <xf numFmtId="0" fontId="50" fillId="0" borderId="46" xfId="173" applyFont="1" applyBorder="1" applyAlignment="1">
      <alignment vertical="top"/>
      <protection/>
    </xf>
    <xf numFmtId="0" fontId="50" fillId="0" borderId="35" xfId="173" applyFont="1" applyBorder="1" applyAlignment="1">
      <alignment wrapText="1"/>
      <protection/>
    </xf>
    <xf numFmtId="3" fontId="50" fillId="0" borderId="37" xfId="173" applyNumberFormat="1" applyFont="1" applyBorder="1" applyAlignment="1">
      <alignment/>
      <protection/>
    </xf>
    <xf numFmtId="3" fontId="50" fillId="0" borderId="35" xfId="173" applyNumberFormat="1" applyFont="1" applyBorder="1" applyAlignment="1">
      <alignment/>
      <protection/>
    </xf>
    <xf numFmtId="3" fontId="50" fillId="0" borderId="47" xfId="173" applyNumberFormat="1" applyFont="1" applyBorder="1" applyAlignment="1">
      <alignment/>
      <protection/>
    </xf>
    <xf numFmtId="0" fontId="55" fillId="21" borderId="39" xfId="173" applyFont="1" applyFill="1" applyBorder="1" applyAlignment="1">
      <alignment vertical="top"/>
      <protection/>
    </xf>
    <xf numFmtId="0" fontId="55" fillId="21" borderId="40" xfId="173" applyFont="1" applyFill="1" applyBorder="1" applyAlignment="1">
      <alignment vertical="top" wrapText="1"/>
      <protection/>
    </xf>
    <xf numFmtId="3" fontId="55" fillId="21" borderId="48" xfId="173" applyNumberFormat="1" applyFont="1" applyFill="1" applyBorder="1" applyAlignment="1">
      <alignment vertical="top"/>
      <protection/>
    </xf>
    <xf numFmtId="3" fontId="55" fillId="21" borderId="40" xfId="173" applyNumberFormat="1" applyFont="1" applyFill="1" applyBorder="1" applyAlignment="1">
      <alignment vertical="top"/>
      <protection/>
    </xf>
    <xf numFmtId="3" fontId="55" fillId="21" borderId="41" xfId="173" applyNumberFormat="1" applyFont="1" applyFill="1" applyBorder="1" applyAlignment="1">
      <alignment vertical="top"/>
      <protection/>
    </xf>
    <xf numFmtId="0" fontId="55" fillId="0" borderId="49" xfId="173" applyFont="1" applyBorder="1" applyAlignment="1">
      <alignment vertical="top"/>
      <protection/>
    </xf>
    <xf numFmtId="0" fontId="55" fillId="0" borderId="0" xfId="173" applyFont="1" applyBorder="1" applyAlignment="1">
      <alignment vertical="top" wrapText="1"/>
      <protection/>
    </xf>
    <xf numFmtId="3" fontId="55" fillId="0" borderId="50" xfId="173" applyNumberFormat="1" applyFont="1" applyBorder="1" applyAlignment="1">
      <alignment vertical="top"/>
      <protection/>
    </xf>
    <xf numFmtId="3" fontId="55" fillId="0" borderId="0" xfId="173" applyNumberFormat="1" applyFont="1" applyBorder="1" applyAlignment="1">
      <alignment vertical="top"/>
      <protection/>
    </xf>
    <xf numFmtId="3" fontId="55" fillId="0" borderId="51" xfId="173" applyNumberFormat="1" applyFont="1" applyBorder="1" applyAlignment="1">
      <alignment vertical="top"/>
      <protection/>
    </xf>
    <xf numFmtId="0" fontId="55" fillId="4" borderId="52" xfId="173" applyFont="1" applyFill="1" applyBorder="1" applyAlignment="1">
      <alignment vertical="top"/>
      <protection/>
    </xf>
    <xf numFmtId="0" fontId="55" fillId="4" borderId="53" xfId="173" applyFont="1" applyFill="1" applyBorder="1" applyAlignment="1">
      <alignment vertical="top" wrapText="1"/>
      <protection/>
    </xf>
    <xf numFmtId="3" fontId="55" fillId="4" borderId="54" xfId="173" applyNumberFormat="1" applyFont="1" applyFill="1" applyBorder="1" applyAlignment="1">
      <alignment vertical="top"/>
      <protection/>
    </xf>
    <xf numFmtId="3" fontId="50" fillId="0" borderId="26" xfId="173" applyNumberFormat="1" applyFont="1" applyBorder="1" applyAlignment="1">
      <alignment vertical="top"/>
      <protection/>
    </xf>
    <xf numFmtId="3" fontId="50" fillId="0" borderId="55" xfId="173" applyNumberFormat="1" applyFont="1" applyBorder="1" applyAlignment="1">
      <alignment vertical="center"/>
      <protection/>
    </xf>
    <xf numFmtId="3" fontId="50" fillId="0" borderId="24" xfId="173" applyNumberFormat="1" applyFont="1" applyBorder="1" applyAlignment="1">
      <alignment vertical="center"/>
      <protection/>
    </xf>
    <xf numFmtId="3" fontId="50" fillId="0" borderId="34" xfId="173" applyNumberFormat="1" applyFont="1" applyBorder="1" applyAlignment="1">
      <alignment vertical="center"/>
      <protection/>
    </xf>
    <xf numFmtId="3" fontId="55" fillId="4" borderId="56" xfId="173" applyNumberFormat="1" applyFont="1" applyFill="1" applyBorder="1" applyAlignment="1">
      <alignment vertical="top"/>
      <protection/>
    </xf>
    <xf numFmtId="3" fontId="55" fillId="4" borderId="57" xfId="173" applyNumberFormat="1" applyFont="1" applyFill="1" applyBorder="1" applyAlignment="1">
      <alignment vertical="top"/>
      <protection/>
    </xf>
    <xf numFmtId="3" fontId="55" fillId="4" borderId="58" xfId="173" applyNumberFormat="1" applyFont="1" applyFill="1" applyBorder="1" applyAlignment="1">
      <alignment vertical="top"/>
      <protection/>
    </xf>
    <xf numFmtId="49" fontId="50" fillId="0" borderId="45" xfId="173" applyNumberFormat="1" applyFont="1" applyBorder="1" applyAlignment="1">
      <alignment vertical="center"/>
      <protection/>
    </xf>
    <xf numFmtId="0" fontId="50" fillId="0" borderId="27" xfId="173" applyFont="1" applyBorder="1" applyAlignment="1">
      <alignment vertical="center" wrapText="1"/>
      <protection/>
    </xf>
    <xf numFmtId="3" fontId="50" fillId="0" borderId="59" xfId="173" applyNumberFormat="1" applyFont="1" applyBorder="1">
      <alignment/>
      <protection/>
    </xf>
    <xf numFmtId="3" fontId="50" fillId="0" borderId="45" xfId="173" applyNumberFormat="1" applyFont="1" applyBorder="1">
      <alignment/>
      <protection/>
    </xf>
    <xf numFmtId="3" fontId="50" fillId="0" borderId="60" xfId="173" applyNumberFormat="1" applyFont="1" applyBorder="1">
      <alignment/>
      <protection/>
    </xf>
    <xf numFmtId="3" fontId="50" fillId="0" borderId="55" xfId="173" applyNumberFormat="1" applyFont="1" applyBorder="1">
      <alignment/>
      <protection/>
    </xf>
    <xf numFmtId="3" fontId="50" fillId="0" borderId="24" xfId="173" applyNumberFormat="1" applyFont="1" applyBorder="1">
      <alignment/>
      <protection/>
    </xf>
    <xf numFmtId="3" fontId="50" fillId="0" borderId="34" xfId="173" applyNumberFormat="1" applyFont="1" applyBorder="1">
      <alignment/>
      <protection/>
    </xf>
    <xf numFmtId="49" fontId="50" fillId="0" borderId="24" xfId="173" applyNumberFormat="1" applyFont="1" applyBorder="1" applyAlignment="1">
      <alignment vertical="center"/>
      <protection/>
    </xf>
    <xf numFmtId="49" fontId="50" fillId="0" borderId="27" xfId="173" applyNumberFormat="1" applyFont="1" applyBorder="1" applyAlignment="1">
      <alignment vertical="center"/>
      <protection/>
    </xf>
    <xf numFmtId="0" fontId="50" fillId="0" borderId="28" xfId="173" applyFont="1" applyBorder="1" applyAlignment="1">
      <alignment vertical="center" wrapText="1"/>
      <protection/>
    </xf>
    <xf numFmtId="0" fontId="50" fillId="0" borderId="24" xfId="173" applyFont="1" applyBorder="1" applyAlignment="1">
      <alignment vertical="center"/>
      <protection/>
    </xf>
    <xf numFmtId="49" fontId="50" fillId="0" borderId="46" xfId="173" applyNumberFormat="1" applyFont="1" applyBorder="1" applyAlignment="1">
      <alignment vertical="center"/>
      <protection/>
    </xf>
    <xf numFmtId="3" fontId="50" fillId="0" borderId="61" xfId="173" applyNumberFormat="1" applyFont="1" applyBorder="1" applyAlignment="1">
      <alignment vertical="center"/>
      <protection/>
    </xf>
    <xf numFmtId="3" fontId="50" fillId="0" borderId="46" xfId="173" applyNumberFormat="1" applyFont="1" applyBorder="1" applyAlignment="1">
      <alignment vertical="center"/>
      <protection/>
    </xf>
    <xf numFmtId="3" fontId="50" fillId="0" borderId="62" xfId="173" applyNumberFormat="1" applyFont="1" applyBorder="1" applyAlignment="1">
      <alignment vertical="center"/>
      <protection/>
    </xf>
    <xf numFmtId="0" fontId="50" fillId="0" borderId="63" xfId="173" applyFont="1" applyBorder="1" applyAlignment="1">
      <alignment vertical="center" wrapText="1"/>
      <protection/>
    </xf>
    <xf numFmtId="0" fontId="55" fillId="4" borderId="39" xfId="173" applyFont="1" applyFill="1" applyBorder="1" applyAlignment="1">
      <alignment vertical="top"/>
      <protection/>
    </xf>
    <xf numFmtId="0" fontId="55" fillId="4" borderId="40" xfId="173" applyFont="1" applyFill="1" applyBorder="1" applyAlignment="1">
      <alignment vertical="top" wrapText="1"/>
      <protection/>
    </xf>
    <xf numFmtId="0" fontId="49" fillId="0" borderId="0" xfId="0" applyFont="1" applyAlignment="1">
      <alignment/>
    </xf>
    <xf numFmtId="49" fontId="49" fillId="49" borderId="24" xfId="0" applyNumberFormat="1" applyFont="1" applyFill="1" applyBorder="1" applyAlignment="1">
      <alignment/>
    </xf>
    <xf numFmtId="0" fontId="55" fillId="49" borderId="25" xfId="0" applyFont="1" applyFill="1" applyBorder="1" applyAlignment="1">
      <alignment horizontal="left" vertical="center" wrapText="1"/>
    </xf>
    <xf numFmtId="49" fontId="49" fillId="0" borderId="24" xfId="0" applyNumberFormat="1" applyFont="1" applyFill="1" applyBorder="1" applyAlignment="1">
      <alignment/>
    </xf>
    <xf numFmtId="0" fontId="50" fillId="0" borderId="25" xfId="0" applyFont="1" applyFill="1" applyBorder="1" applyAlignment="1">
      <alignment horizontal="left" vertical="center" wrapText="1"/>
    </xf>
    <xf numFmtId="0" fontId="27" fillId="49" borderId="25" xfId="0" applyFont="1" applyFill="1" applyBorder="1" applyAlignment="1">
      <alignment wrapText="1"/>
    </xf>
    <xf numFmtId="0" fontId="55" fillId="0" borderId="25" xfId="0" applyFont="1" applyFill="1" applyBorder="1" applyAlignment="1">
      <alignment horizontal="left" vertical="center" wrapText="1"/>
    </xf>
    <xf numFmtId="49" fontId="49" fillId="0" borderId="24" xfId="0" applyNumberFormat="1" applyFont="1" applyBorder="1" applyAlignment="1">
      <alignment/>
    </xf>
    <xf numFmtId="0" fontId="0" fillId="0" borderId="0" xfId="0" applyAlignment="1">
      <alignment horizontal="left" wrapText="1"/>
    </xf>
    <xf numFmtId="0" fontId="26" fillId="0" borderId="0" xfId="0" applyFont="1" applyAlignment="1">
      <alignment horizontal="left" wrapText="1"/>
    </xf>
    <xf numFmtId="1" fontId="0" fillId="0" borderId="0" xfId="0" applyNumberFormat="1" applyAlignment="1">
      <alignment horizontal="left" wrapText="1"/>
    </xf>
    <xf numFmtId="2" fontId="0" fillId="0" borderId="0" xfId="0" applyNumberFormat="1" applyAlignment="1">
      <alignment horizontal="left" wrapText="1"/>
    </xf>
    <xf numFmtId="0" fontId="22" fillId="9" borderId="26" xfId="0" applyFont="1" applyFill="1" applyBorder="1" applyAlignment="1">
      <alignment horizontal="left" wrapText="1"/>
    </xf>
    <xf numFmtId="1" fontId="22" fillId="9" borderId="26" xfId="0" applyNumberFormat="1" applyFont="1" applyFill="1" applyBorder="1" applyAlignment="1">
      <alignment horizontal="left" wrapText="1"/>
    </xf>
    <xf numFmtId="1" fontId="27" fillId="9" borderId="26" xfId="0" applyNumberFormat="1" applyFont="1" applyFill="1" applyBorder="1" applyAlignment="1">
      <alignment horizontal="left" wrapText="1"/>
    </xf>
    <xf numFmtId="2" fontId="22" fillId="9" borderId="26" xfId="0" applyNumberFormat="1" applyFont="1" applyFill="1" applyBorder="1" applyAlignment="1">
      <alignment horizontal="left" wrapText="1"/>
    </xf>
    <xf numFmtId="0" fontId="5" fillId="0" borderId="26" xfId="0" applyFont="1" applyBorder="1" applyAlignment="1">
      <alignment horizontal="center" vertical="center" wrapText="1"/>
    </xf>
    <xf numFmtId="1" fontId="5" fillId="0" borderId="26" xfId="0" applyNumberFormat="1" applyFont="1" applyBorder="1" applyAlignment="1">
      <alignment horizontal="center" vertical="center" wrapText="1"/>
    </xf>
    <xf numFmtId="0" fontId="0" fillId="0" borderId="26" xfId="0" applyBorder="1" applyAlignment="1">
      <alignment horizontal="left" wrapText="1"/>
    </xf>
    <xf numFmtId="0" fontId="58" fillId="0" borderId="26" xfId="0" applyFont="1" applyBorder="1" applyAlignment="1">
      <alignment horizontal="left" wrapText="1"/>
    </xf>
    <xf numFmtId="1" fontId="0" fillId="0" borderId="26" xfId="0" applyNumberFormat="1" applyBorder="1" applyAlignment="1">
      <alignment horizontal="center" vertical="center" wrapText="1"/>
    </xf>
    <xf numFmtId="2" fontId="0" fillId="0" borderId="26" xfId="0" applyNumberFormat="1" applyBorder="1" applyAlignment="1">
      <alignment horizontal="center" vertical="center" wrapText="1"/>
    </xf>
    <xf numFmtId="1" fontId="0" fillId="0" borderId="26" xfId="0" applyNumberFormat="1" applyBorder="1" applyAlignment="1">
      <alignment horizontal="left" wrapText="1"/>
    </xf>
    <xf numFmtId="2" fontId="0" fillId="0" borderId="26" xfId="0" applyNumberFormat="1" applyBorder="1" applyAlignment="1">
      <alignment horizontal="left" wrapText="1"/>
    </xf>
    <xf numFmtId="14" fontId="0" fillId="0" borderId="26" xfId="0" applyNumberFormat="1" applyBorder="1" applyAlignment="1">
      <alignment horizontal="left" wrapText="1"/>
    </xf>
    <xf numFmtId="2" fontId="80" fillId="0" borderId="26" xfId="0" applyNumberFormat="1" applyFont="1" applyBorder="1" applyAlignment="1">
      <alignment horizontal="left" wrapText="1"/>
    </xf>
    <xf numFmtId="0" fontId="22" fillId="0" borderId="26" xfId="0" applyFont="1" applyBorder="1" applyAlignment="1">
      <alignment horizontal="left" wrapText="1"/>
    </xf>
    <xf numFmtId="1" fontId="22" fillId="0" borderId="26" xfId="0" applyNumberFormat="1" applyFont="1" applyBorder="1" applyAlignment="1">
      <alignment horizontal="left" wrapText="1"/>
    </xf>
    <xf numFmtId="2" fontId="22" fillId="0" borderId="26" xfId="0" applyNumberFormat="1" applyFont="1" applyBorder="1" applyAlignment="1">
      <alignment horizontal="left" wrapText="1"/>
    </xf>
    <xf numFmtId="2" fontId="0" fillId="0" borderId="0" xfId="0" applyNumberFormat="1" applyAlignment="1">
      <alignment/>
    </xf>
    <xf numFmtId="49" fontId="49" fillId="0" borderId="26" xfId="0" applyNumberFormat="1" applyFont="1" applyBorder="1" applyAlignment="1">
      <alignment/>
    </xf>
    <xf numFmtId="0" fontId="49" fillId="0" borderId="26" xfId="0" applyFont="1" applyBorder="1" applyAlignment="1">
      <alignment wrapText="1"/>
    </xf>
    <xf numFmtId="0" fontId="49" fillId="0" borderId="26" xfId="0" applyFont="1" applyBorder="1" applyAlignment="1">
      <alignment horizontal="center" vertical="center" wrapText="1"/>
    </xf>
    <xf numFmtId="0" fontId="49" fillId="0" borderId="26" xfId="0" applyFont="1" applyBorder="1" applyAlignment="1">
      <alignment/>
    </xf>
    <xf numFmtId="0" fontId="49" fillId="0" borderId="64" xfId="0" applyFont="1" applyBorder="1" applyAlignment="1">
      <alignment wrapText="1"/>
    </xf>
    <xf numFmtId="0" fontId="49" fillId="50" borderId="26" xfId="0" applyFont="1" applyFill="1" applyBorder="1" applyAlignment="1">
      <alignment horizontal="center" vertical="center" wrapText="1"/>
    </xf>
    <xf numFmtId="0" fontId="27" fillId="0" borderId="65" xfId="0" applyFont="1" applyFill="1" applyBorder="1" applyAlignment="1">
      <alignment wrapText="1"/>
    </xf>
    <xf numFmtId="0" fontId="27" fillId="0" borderId="65" xfId="0" applyFont="1" applyFill="1" applyBorder="1" applyAlignment="1">
      <alignment horizontal="center" vertical="center" wrapText="1"/>
    </xf>
    <xf numFmtId="0" fontId="50" fillId="0" borderId="26" xfId="173" applyFont="1" applyBorder="1" applyAlignment="1">
      <alignment vertical="center" wrapText="1"/>
      <protection/>
    </xf>
    <xf numFmtId="196" fontId="49" fillId="0" borderId="26" xfId="0" applyNumberFormat="1" applyFont="1" applyFill="1" applyBorder="1" applyAlignment="1">
      <alignment horizontal="center" vertical="center" wrapText="1"/>
    </xf>
    <xf numFmtId="0" fontId="49" fillId="0" borderId="26" xfId="0" applyFont="1" applyFill="1" applyBorder="1" applyAlignment="1">
      <alignment horizontal="left" wrapText="1"/>
    </xf>
    <xf numFmtId="0" fontId="49" fillId="0" borderId="26" xfId="0" applyFont="1" applyFill="1" applyBorder="1" applyAlignment="1">
      <alignment horizontal="right" wrapText="1"/>
    </xf>
    <xf numFmtId="14" fontId="49" fillId="0" borderId="26" xfId="0" applyNumberFormat="1" applyFont="1" applyFill="1" applyBorder="1" applyAlignment="1">
      <alignment horizontal="right" wrapText="1"/>
    </xf>
    <xf numFmtId="0" fontId="27" fillId="0" borderId="26" xfId="0" applyFont="1" applyFill="1" applyBorder="1" applyAlignment="1">
      <alignment horizontal="left" wrapText="1"/>
    </xf>
    <xf numFmtId="0" fontId="50" fillId="0" borderId="26" xfId="173" applyFont="1" applyBorder="1" applyAlignment="1">
      <alignment horizontal="center" vertical="center" wrapText="1"/>
      <protection/>
    </xf>
    <xf numFmtId="0" fontId="82" fillId="0" borderId="26" xfId="0" applyFont="1" applyBorder="1" applyAlignment="1">
      <alignment horizontal="left" wrapText="1"/>
    </xf>
    <xf numFmtId="0" fontId="82" fillId="0" borderId="26" xfId="0" applyFont="1" applyBorder="1" applyAlignment="1">
      <alignment vertical="top" wrapText="1"/>
    </xf>
    <xf numFmtId="2" fontId="49" fillId="0" borderId="26" xfId="0" applyNumberFormat="1" applyFont="1" applyBorder="1" applyAlignment="1">
      <alignment wrapText="1"/>
    </xf>
    <xf numFmtId="2" fontId="49" fillId="50" borderId="26" xfId="0" applyNumberFormat="1" applyFont="1" applyFill="1" applyBorder="1" applyAlignment="1">
      <alignment wrapText="1"/>
    </xf>
    <xf numFmtId="0" fontId="49" fillId="0" borderId="26" xfId="0" applyFont="1" applyBorder="1" applyAlignment="1">
      <alignment/>
    </xf>
    <xf numFmtId="0" fontId="27" fillId="0" borderId="26" xfId="0" applyFont="1" applyBorder="1" applyAlignment="1">
      <alignment/>
    </xf>
    <xf numFmtId="0" fontId="27" fillId="0" borderId="26" xfId="0" applyFont="1" applyBorder="1" applyAlignment="1">
      <alignment textRotation="90" wrapText="1"/>
    </xf>
    <xf numFmtId="0" fontId="49" fillId="49" borderId="26" xfId="0" applyFont="1" applyFill="1" applyBorder="1" applyAlignment="1">
      <alignment/>
    </xf>
    <xf numFmtId="1" fontId="49" fillId="49" borderId="26" xfId="0" applyNumberFormat="1" applyFont="1" applyFill="1" applyBorder="1" applyAlignment="1">
      <alignment/>
    </xf>
    <xf numFmtId="0" fontId="49" fillId="0" borderId="26" xfId="0" applyFont="1" applyFill="1" applyBorder="1" applyAlignment="1">
      <alignment/>
    </xf>
    <xf numFmtId="2" fontId="4" fillId="0" borderId="0" xfId="173" applyNumberFormat="1" applyFont="1">
      <alignment/>
      <protection/>
    </xf>
    <xf numFmtId="2" fontId="51" fillId="0" borderId="0" xfId="0" applyNumberFormat="1" applyFont="1" applyAlignment="1">
      <alignment/>
    </xf>
    <xf numFmtId="2" fontId="49" fillId="0" borderId="0" xfId="0" applyNumberFormat="1" applyFont="1" applyAlignment="1">
      <alignment/>
    </xf>
    <xf numFmtId="2" fontId="52" fillId="0" borderId="0" xfId="173" applyNumberFormat="1" applyFont="1">
      <alignment/>
      <protection/>
    </xf>
    <xf numFmtId="2" fontId="27" fillId="0" borderId="65" xfId="0" applyNumberFormat="1" applyFont="1" applyFill="1" applyBorder="1" applyAlignment="1">
      <alignment wrapText="1"/>
    </xf>
    <xf numFmtId="0" fontId="50" fillId="0" borderId="64" xfId="173" applyFont="1" applyBorder="1" applyAlignment="1">
      <alignment vertical="top"/>
      <protection/>
    </xf>
    <xf numFmtId="0" fontId="50" fillId="0" borderId="64" xfId="173" applyFont="1" applyBorder="1" applyAlignment="1">
      <alignment horizontal="center" vertical="top" textRotation="90" wrapText="1"/>
      <protection/>
    </xf>
    <xf numFmtId="3" fontId="50" fillId="0" borderId="64" xfId="173" applyNumberFormat="1" applyFont="1" applyBorder="1" applyAlignment="1">
      <alignment vertical="top"/>
      <protection/>
    </xf>
    <xf numFmtId="3" fontId="50" fillId="0" borderId="25" xfId="173" applyNumberFormat="1" applyFont="1" applyBorder="1" applyAlignment="1">
      <alignment vertical="center"/>
      <protection/>
    </xf>
    <xf numFmtId="3" fontId="50" fillId="0" borderId="27" xfId="173" applyNumberFormat="1" applyFont="1" applyBorder="1">
      <alignment/>
      <protection/>
    </xf>
    <xf numFmtId="3" fontId="50" fillId="0" borderId="25" xfId="173" applyNumberFormat="1" applyFont="1" applyBorder="1">
      <alignment/>
      <protection/>
    </xf>
    <xf numFmtId="3" fontId="50" fillId="0" borderId="63" xfId="173" applyNumberFormat="1" applyFont="1" applyBorder="1" applyAlignment="1">
      <alignment vertical="center"/>
      <protection/>
    </xf>
    <xf numFmtId="196" fontId="59" fillId="0" borderId="26" xfId="0" applyNumberFormat="1" applyFont="1" applyFill="1" applyBorder="1" applyAlignment="1">
      <alignment horizontal="center" wrapText="1"/>
    </xf>
    <xf numFmtId="0" fontId="61" fillId="51" borderId="26" xfId="0" applyFont="1" applyFill="1" applyBorder="1" applyAlignment="1">
      <alignment vertical="top" wrapText="1"/>
    </xf>
    <xf numFmtId="1" fontId="22" fillId="51" borderId="26" xfId="0" applyNumberFormat="1" applyFont="1" applyFill="1" applyBorder="1" applyAlignment="1">
      <alignment horizontal="left" wrapText="1"/>
    </xf>
    <xf numFmtId="2" fontId="49" fillId="0" borderId="26" xfId="0" applyNumberFormat="1" applyFont="1" applyBorder="1" applyAlignment="1">
      <alignment/>
    </xf>
    <xf numFmtId="0" fontId="27" fillId="0" borderId="26" xfId="0" applyFont="1" applyFill="1" applyBorder="1" applyAlignment="1">
      <alignment textRotation="90" wrapText="1"/>
    </xf>
    <xf numFmtId="3" fontId="50" fillId="0" borderId="0" xfId="173" applyNumberFormat="1" applyFont="1">
      <alignment/>
      <protection/>
    </xf>
    <xf numFmtId="0" fontId="49" fillId="0" borderId="65" xfId="0" applyFont="1" applyFill="1" applyBorder="1" applyAlignment="1">
      <alignment wrapText="1"/>
    </xf>
    <xf numFmtId="2" fontId="49" fillId="0" borderId="65" xfId="0" applyNumberFormat="1" applyFont="1" applyFill="1" applyBorder="1" applyAlignment="1">
      <alignment wrapText="1"/>
    </xf>
    <xf numFmtId="0" fontId="49" fillId="52" borderId="65" xfId="0" applyFont="1" applyFill="1" applyBorder="1" applyAlignment="1">
      <alignment wrapText="1"/>
    </xf>
    <xf numFmtId="0" fontId="49" fillId="52" borderId="65" xfId="0" applyFont="1" applyFill="1" applyBorder="1" applyAlignment="1">
      <alignment horizontal="center" vertical="center" wrapText="1"/>
    </xf>
    <xf numFmtId="2" fontId="49" fillId="52" borderId="65" xfId="0" applyNumberFormat="1" applyFont="1" applyFill="1" applyBorder="1" applyAlignment="1">
      <alignment wrapText="1"/>
    </xf>
    <xf numFmtId="2" fontId="49" fillId="0" borderId="26" xfId="0" applyNumberFormat="1" applyFont="1" applyBorder="1" applyAlignment="1">
      <alignment wrapText="1"/>
    </xf>
    <xf numFmtId="2" fontId="49" fillId="0" borderId="65" xfId="0" applyNumberFormat="1" applyFont="1" applyBorder="1" applyAlignment="1">
      <alignment wrapText="1"/>
    </xf>
    <xf numFmtId="2" fontId="49" fillId="0" borderId="66" xfId="0" applyNumberFormat="1" applyFont="1" applyBorder="1" applyAlignment="1">
      <alignment wrapText="1"/>
    </xf>
    <xf numFmtId="0" fontId="27" fillId="0" borderId="65" xfId="0" applyFont="1" applyFill="1" applyBorder="1" applyAlignment="1">
      <alignment wrapText="1"/>
    </xf>
    <xf numFmtId="0" fontId="59" fillId="0" borderId="26" xfId="0" applyFont="1" applyFill="1" applyBorder="1" applyAlignment="1">
      <alignment horizontal="center" wrapText="1"/>
    </xf>
    <xf numFmtId="0" fontId="49" fillId="0" borderId="26" xfId="0" applyFont="1" applyFill="1" applyBorder="1" applyAlignment="1">
      <alignment wrapText="1"/>
    </xf>
    <xf numFmtId="0" fontId="49" fillId="0" borderId="26" xfId="0" applyFont="1" applyFill="1" applyBorder="1" applyAlignment="1">
      <alignment horizontal="center" vertical="center" wrapText="1"/>
    </xf>
    <xf numFmtId="0" fontId="49" fillId="52" borderId="26" xfId="0" applyFont="1" applyFill="1" applyBorder="1" applyAlignment="1">
      <alignment/>
    </xf>
    <xf numFmtId="2" fontId="62" fillId="0" borderId="26" xfId="0" applyNumberFormat="1" applyFont="1" applyBorder="1" applyAlignment="1">
      <alignment wrapText="1"/>
    </xf>
    <xf numFmtId="49" fontId="50" fillId="52" borderId="45" xfId="173" applyNumberFormat="1" applyFont="1" applyFill="1" applyBorder="1" applyAlignment="1">
      <alignment vertical="center"/>
      <protection/>
    </xf>
    <xf numFmtId="0" fontId="50" fillId="52" borderId="27" xfId="173" applyFont="1" applyFill="1" applyBorder="1" applyAlignment="1">
      <alignment vertical="center" wrapText="1"/>
      <protection/>
    </xf>
    <xf numFmtId="3" fontId="50" fillId="52" borderId="59" xfId="173" applyNumberFormat="1" applyFont="1" applyFill="1" applyBorder="1">
      <alignment/>
      <protection/>
    </xf>
    <xf numFmtId="3" fontId="50" fillId="52" borderId="45" xfId="173" applyNumberFormat="1" applyFont="1" applyFill="1" applyBorder="1">
      <alignment/>
      <protection/>
    </xf>
    <xf numFmtId="3" fontId="50" fillId="52" borderId="60" xfId="173" applyNumberFormat="1" applyFont="1" applyFill="1" applyBorder="1">
      <alignment/>
      <protection/>
    </xf>
    <xf numFmtId="3" fontId="50" fillId="52" borderId="27" xfId="173" applyNumberFormat="1" applyFont="1" applyFill="1" applyBorder="1">
      <alignment/>
      <protection/>
    </xf>
    <xf numFmtId="49" fontId="50" fillId="52" borderId="24" xfId="173" applyNumberFormat="1" applyFont="1" applyFill="1" applyBorder="1" applyAlignment="1">
      <alignment horizontal="left" vertical="center"/>
      <protection/>
    </xf>
    <xf numFmtId="0" fontId="50" fillId="52" borderId="25" xfId="173" applyFont="1" applyFill="1" applyBorder="1" applyAlignment="1">
      <alignment vertical="top" wrapText="1"/>
      <protection/>
    </xf>
    <xf numFmtId="3" fontId="50" fillId="52" borderId="55" xfId="173" applyNumberFormat="1" applyFont="1" applyFill="1" applyBorder="1">
      <alignment/>
      <protection/>
    </xf>
    <xf numFmtId="3" fontId="50" fillId="52" borderId="24" xfId="173" applyNumberFormat="1" applyFont="1" applyFill="1" applyBorder="1">
      <alignment/>
      <protection/>
    </xf>
    <xf numFmtId="3" fontId="50" fillId="52" borderId="34" xfId="173" applyNumberFormat="1" applyFont="1" applyFill="1" applyBorder="1">
      <alignment/>
      <protection/>
    </xf>
    <xf numFmtId="3" fontId="50" fillId="52" borderId="25" xfId="173" applyNumberFormat="1" applyFont="1" applyFill="1" applyBorder="1">
      <alignment/>
      <protection/>
    </xf>
    <xf numFmtId="49" fontId="50" fillId="52" borderId="24" xfId="173" applyNumberFormat="1" applyFont="1" applyFill="1" applyBorder="1" applyAlignment="1">
      <alignment vertical="center"/>
      <protection/>
    </xf>
    <xf numFmtId="0" fontId="50" fillId="52" borderId="25" xfId="173" applyFont="1" applyFill="1" applyBorder="1" applyAlignment="1">
      <alignment vertical="center" wrapText="1"/>
      <protection/>
    </xf>
    <xf numFmtId="49" fontId="50" fillId="52" borderId="27" xfId="173" applyNumberFormat="1" applyFont="1" applyFill="1" applyBorder="1" applyAlignment="1">
      <alignment vertical="center"/>
      <protection/>
    </xf>
    <xf numFmtId="0" fontId="0" fillId="51" borderId="26" xfId="0" applyFill="1" applyBorder="1" applyAlignment="1">
      <alignment horizontal="right" wrapText="1"/>
    </xf>
    <xf numFmtId="174" fontId="0" fillId="51" borderId="26" xfId="181" applyNumberFormat="1" applyFont="1" applyFill="1" applyBorder="1" applyAlignment="1">
      <alignment horizontal="right" wrapText="1"/>
    </xf>
    <xf numFmtId="3" fontId="83" fillId="51" borderId="26" xfId="0" applyNumberFormat="1" applyFont="1" applyFill="1" applyBorder="1" applyAlignment="1">
      <alignment horizontal="right"/>
    </xf>
    <xf numFmtId="3" fontId="83" fillId="51" borderId="26" xfId="0" applyNumberFormat="1" applyFont="1" applyFill="1" applyBorder="1" applyAlignment="1">
      <alignment horizontal="right" wrapText="1"/>
    </xf>
    <xf numFmtId="0" fontId="50" fillId="0" borderId="26" xfId="173" applyFont="1" applyBorder="1" applyAlignment="1">
      <alignment horizontal="center" vertical="justify" wrapText="1"/>
      <protection/>
    </xf>
    <xf numFmtId="49" fontId="53" fillId="0" borderId="0" xfId="0" applyNumberFormat="1" applyFont="1" applyAlignment="1">
      <alignment horizontal="left" wrapText="1"/>
    </xf>
    <xf numFmtId="49" fontId="51" fillId="52" borderId="0" xfId="0" applyNumberFormat="1" applyFont="1" applyFill="1" applyAlignment="1">
      <alignment horizontal="center"/>
    </xf>
    <xf numFmtId="49" fontId="51" fillId="0" borderId="0" xfId="0" applyNumberFormat="1" applyFont="1" applyAlignment="1">
      <alignment horizontal="left" wrapText="1"/>
    </xf>
    <xf numFmtId="0" fontId="49" fillId="0" borderId="26" xfId="0" applyFont="1" applyFill="1" applyBorder="1" applyAlignment="1">
      <alignment horizontal="left" vertical="center" wrapText="1"/>
    </xf>
    <xf numFmtId="0" fontId="51" fillId="0" borderId="0" xfId="0" applyFont="1" applyAlignment="1">
      <alignment horizontal="left" vertical="top" wrapText="1"/>
    </xf>
    <xf numFmtId="0" fontId="49" fillId="0" borderId="64" xfId="0" applyFont="1" applyBorder="1" applyAlignment="1">
      <alignment horizontal="left" wrapText="1"/>
    </xf>
    <xf numFmtId="0" fontId="49" fillId="0" borderId="5" xfId="0" applyFont="1" applyBorder="1" applyAlignment="1">
      <alignment horizontal="left" wrapText="1"/>
    </xf>
    <xf numFmtId="0" fontId="49" fillId="0" borderId="67" xfId="0" applyFont="1" applyBorder="1" applyAlignment="1">
      <alignment horizontal="left" wrapText="1"/>
    </xf>
    <xf numFmtId="0" fontId="22" fillId="0" borderId="64" xfId="0" applyFont="1" applyBorder="1" applyAlignment="1">
      <alignment horizontal="center" wrapText="1"/>
    </xf>
    <xf numFmtId="0" fontId="22" fillId="0" borderId="67" xfId="0" applyFont="1" applyBorder="1" applyAlignment="1">
      <alignment horizontal="center" wrapText="1"/>
    </xf>
    <xf numFmtId="0" fontId="1" fillId="0" borderId="0" xfId="0" applyFont="1" applyAlignment="1">
      <alignment horizontal="left" wrapText="1"/>
    </xf>
    <xf numFmtId="0" fontId="0" fillId="0" borderId="0" xfId="0" applyAlignment="1">
      <alignment horizontal="left" vertical="top" wrapText="1"/>
    </xf>
    <xf numFmtId="0" fontId="0" fillId="0" borderId="0" xfId="0" applyAlignment="1">
      <alignment horizontal="left" wrapText="1"/>
    </xf>
    <xf numFmtId="0" fontId="49" fillId="0" borderId="0" xfId="0" applyFont="1" applyAlignment="1">
      <alignment horizontal="right" vertical="top" wrapText="1"/>
    </xf>
    <xf numFmtId="0" fontId="26" fillId="0" borderId="0" xfId="0" applyFont="1" applyAlignment="1">
      <alignment horizontal="left" wrapText="1"/>
    </xf>
    <xf numFmtId="0" fontId="84" fillId="0" borderId="66" xfId="0" applyFont="1" applyBorder="1" applyAlignment="1">
      <alignment horizontal="center" wrapText="1" shrinkToFit="1"/>
    </xf>
    <xf numFmtId="0" fontId="84" fillId="0" borderId="65" xfId="0" applyFont="1" applyBorder="1" applyAlignment="1">
      <alignment horizontal="center" wrapText="1" shrinkToFit="1"/>
    </xf>
  </cellXfs>
  <cellStyles count="23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20% - Акцент1" xfId="33"/>
    <cellStyle name="20% - Акцент1 2" xfId="34"/>
    <cellStyle name="20% - Акцент2" xfId="35"/>
    <cellStyle name="20% - Акцент2 2" xfId="36"/>
    <cellStyle name="20% - Акцент3" xfId="37"/>
    <cellStyle name="20% - Акцент3 2" xfId="38"/>
    <cellStyle name="20% - Акцент4" xfId="39"/>
    <cellStyle name="20% - Акцент4 2" xfId="40"/>
    <cellStyle name="20% - Акцент5" xfId="41"/>
    <cellStyle name="20% - Акцент5 2" xfId="42"/>
    <cellStyle name="20% - Акцент6" xfId="43"/>
    <cellStyle name="20% - Акцент6 2" xfId="44"/>
    <cellStyle name="40% - Accent1" xfId="45"/>
    <cellStyle name="40% - Accent1 2" xfId="46"/>
    <cellStyle name="40% - Accent1 3" xfId="47"/>
    <cellStyle name="40% - Accent2" xfId="48"/>
    <cellStyle name="40% - Accent2 2" xfId="49"/>
    <cellStyle name="40% - Accent2 3" xfId="50"/>
    <cellStyle name="40% - Accent3" xfId="51"/>
    <cellStyle name="40% - Accent3 2" xfId="52"/>
    <cellStyle name="40% - Accent3 3" xfId="53"/>
    <cellStyle name="40% - Accent4" xfId="54"/>
    <cellStyle name="40% - Accent4 2" xfId="55"/>
    <cellStyle name="40% - Accent4 3" xfId="56"/>
    <cellStyle name="40% - Accent5" xfId="57"/>
    <cellStyle name="40% - Accent5 2" xfId="58"/>
    <cellStyle name="40% - Accent5 3" xfId="59"/>
    <cellStyle name="40% - Accent6" xfId="60"/>
    <cellStyle name="40% - Accent6 2" xfId="61"/>
    <cellStyle name="40% - Accent6 3" xfId="62"/>
    <cellStyle name="40% - Акцент1" xfId="63"/>
    <cellStyle name="40% - Акцент1 2" xfId="64"/>
    <cellStyle name="40% - Акцент2" xfId="65"/>
    <cellStyle name="40% - Акцент2 2" xfId="66"/>
    <cellStyle name="40% - Акцент3" xfId="67"/>
    <cellStyle name="40% - Акцент3 2" xfId="68"/>
    <cellStyle name="40% - Акцент4" xfId="69"/>
    <cellStyle name="40% - Акцент4 2" xfId="70"/>
    <cellStyle name="40% - Акцент5" xfId="71"/>
    <cellStyle name="40% - Акцент5 2" xfId="72"/>
    <cellStyle name="40% - Акцент6" xfId="73"/>
    <cellStyle name="40% - Акцент6 2" xfId="74"/>
    <cellStyle name="60% - Accent1" xfId="75"/>
    <cellStyle name="60% - Accent1 2" xfId="76"/>
    <cellStyle name="60% - Accent2" xfId="77"/>
    <cellStyle name="60% - Accent2 2" xfId="78"/>
    <cellStyle name="60% - Accent3" xfId="79"/>
    <cellStyle name="60% - Accent3 2" xfId="80"/>
    <cellStyle name="60% - Accent4" xfId="81"/>
    <cellStyle name="60% - Accent4 2" xfId="82"/>
    <cellStyle name="60% - Accent5" xfId="83"/>
    <cellStyle name="60% - Accent5 2" xfId="84"/>
    <cellStyle name="60% - Accent6" xfId="85"/>
    <cellStyle name="60% - Accent6 2" xfId="86"/>
    <cellStyle name="60% - Акцент1" xfId="87"/>
    <cellStyle name="60% - Акцент1 2" xfId="88"/>
    <cellStyle name="60% - Акцент2" xfId="89"/>
    <cellStyle name="60% - Акцент2 2" xfId="90"/>
    <cellStyle name="60% - Акцент3" xfId="91"/>
    <cellStyle name="60% - Акцент3 2" xfId="92"/>
    <cellStyle name="60% - Акцент4" xfId="93"/>
    <cellStyle name="60% - Акцент4 2" xfId="94"/>
    <cellStyle name="60% - Акцент5" xfId="95"/>
    <cellStyle name="60% - Акцент5 2" xfId="96"/>
    <cellStyle name="60% - Акцент6" xfId="97"/>
    <cellStyle name="60% - Акцент6 2" xfId="98"/>
    <cellStyle name="Accent1" xfId="99"/>
    <cellStyle name="Accent1 2" xfId="100"/>
    <cellStyle name="Accent2" xfId="101"/>
    <cellStyle name="Accent2 2" xfId="102"/>
    <cellStyle name="Accent3" xfId="103"/>
    <cellStyle name="Accent3 2" xfId="104"/>
    <cellStyle name="Accent4" xfId="105"/>
    <cellStyle name="Accent4 2" xfId="106"/>
    <cellStyle name="Accent5" xfId="107"/>
    <cellStyle name="Accent5 2" xfId="108"/>
    <cellStyle name="Accent6" xfId="109"/>
    <cellStyle name="Accent6 2" xfId="110"/>
    <cellStyle name="AFE" xfId="111"/>
    <cellStyle name="AFE 2" xfId="112"/>
    <cellStyle name="AFE 3" xfId="113"/>
    <cellStyle name="AFE 4" xfId="114"/>
    <cellStyle name="AFE 5" xfId="115"/>
    <cellStyle name="AFE_Book1" xfId="116"/>
    <cellStyle name="Bad" xfId="117"/>
    <cellStyle name="Bad 2" xfId="118"/>
    <cellStyle name="Calculation" xfId="119"/>
    <cellStyle name="Calculation 2" xfId="120"/>
    <cellStyle name="Check Cell" xfId="121"/>
    <cellStyle name="Check Cell 2" xfId="122"/>
    <cellStyle name="Comma" xfId="123"/>
    <cellStyle name="Comma [0]" xfId="124"/>
    <cellStyle name="Comma 2" xfId="125"/>
    <cellStyle name="Comma 2 2" xfId="126"/>
    <cellStyle name="Comma 2 3" xfId="127"/>
    <cellStyle name="Comma 2 4" xfId="128"/>
    <cellStyle name="Comma 3" xfId="129"/>
    <cellStyle name="Comma 3 2" xfId="130"/>
    <cellStyle name="Comma 4" xfId="131"/>
    <cellStyle name="Comma 5" xfId="132"/>
    <cellStyle name="Currency" xfId="133"/>
    <cellStyle name="Currency [0]" xfId="134"/>
    <cellStyle name="Date" xfId="135"/>
    <cellStyle name="Euro" xfId="136"/>
    <cellStyle name="Euro 2" xfId="137"/>
    <cellStyle name="Explanatory Text" xfId="138"/>
    <cellStyle name="Explanatory Text 2" xfId="139"/>
    <cellStyle name="EYHeader1" xfId="140"/>
    <cellStyle name="Fixed" xfId="141"/>
    <cellStyle name="Followed Hyperlink" xfId="142"/>
    <cellStyle name="Good" xfId="143"/>
    <cellStyle name="Good 2" xfId="144"/>
    <cellStyle name="Heading 1" xfId="145"/>
    <cellStyle name="Heading 1 2" xfId="146"/>
    <cellStyle name="Heading 2" xfId="147"/>
    <cellStyle name="Heading 2 2" xfId="148"/>
    <cellStyle name="Heading 3" xfId="149"/>
    <cellStyle name="Heading 3 2" xfId="150"/>
    <cellStyle name="Heading 4" xfId="151"/>
    <cellStyle name="Heading 4 2" xfId="152"/>
    <cellStyle name="Hyperlink" xfId="153"/>
    <cellStyle name="Input" xfId="154"/>
    <cellStyle name="Input 2" xfId="155"/>
    <cellStyle name="Linked Cell" xfId="156"/>
    <cellStyle name="Linked Cell 2" xfId="157"/>
    <cellStyle name="Neutral" xfId="158"/>
    <cellStyle name="Neutral 2" xfId="159"/>
    <cellStyle name="Normal 2" xfId="160"/>
    <cellStyle name="Normal 2 2" xfId="161"/>
    <cellStyle name="Normal 2 2 2" xfId="162"/>
    <cellStyle name="Normal 2 3" xfId="163"/>
    <cellStyle name="Normal 2_ATD_2012_1Q._2" xfId="164"/>
    <cellStyle name="Normal 3" xfId="165"/>
    <cellStyle name="Normal 3 2" xfId="166"/>
    <cellStyle name="Normal 3 3" xfId="167"/>
    <cellStyle name="Normal 3_ATD_2012_1Q._2" xfId="168"/>
    <cellStyle name="Normal 4" xfId="169"/>
    <cellStyle name="Normal 5" xfId="170"/>
    <cellStyle name="Normal 5 2" xfId="171"/>
    <cellStyle name="Normal 5_grafiki" xfId="172"/>
    <cellStyle name="Normal_Copy of veidlapas_gp_bilance_pelna&amp;zaudejumu_apr" xfId="173"/>
    <cellStyle name="Note" xfId="174"/>
    <cellStyle name="Note 2" xfId="175"/>
    <cellStyle name="Note 2 2" xfId="176"/>
    <cellStyle name="Note 3" xfId="177"/>
    <cellStyle name="Output" xfId="178"/>
    <cellStyle name="Output 2" xfId="179"/>
    <cellStyle name="Parastais_b-nekustip" xfId="180"/>
    <cellStyle name="Percent" xfId="181"/>
    <cellStyle name="Percent 2" xfId="182"/>
    <cellStyle name="Percent 3" xfId="183"/>
    <cellStyle name="Percent 3 2" xfId="184"/>
    <cellStyle name="Percent 3 3" xfId="185"/>
    <cellStyle name="Percent 3 4" xfId="186"/>
    <cellStyle name="Percent 4" xfId="187"/>
    <cellStyle name="Percent 4 2" xfId="188"/>
    <cellStyle name="Style 1" xfId="189"/>
    <cellStyle name="Text" xfId="190"/>
    <cellStyle name="Title" xfId="191"/>
    <cellStyle name="Title 2" xfId="192"/>
    <cellStyle name="Total" xfId="193"/>
    <cellStyle name="Total 2" xfId="194"/>
    <cellStyle name="Warning Text" xfId="195"/>
    <cellStyle name="Warning Text 2" xfId="196"/>
    <cellStyle name="Акцент1" xfId="197"/>
    <cellStyle name="Акцент1 2" xfId="198"/>
    <cellStyle name="Акцент2" xfId="199"/>
    <cellStyle name="Акцент2 2" xfId="200"/>
    <cellStyle name="Акцент3" xfId="201"/>
    <cellStyle name="Акцент3 2" xfId="202"/>
    <cellStyle name="Акцент4" xfId="203"/>
    <cellStyle name="Акцент4 2" xfId="204"/>
    <cellStyle name="Акцент5" xfId="205"/>
    <cellStyle name="Акцент5 2" xfId="206"/>
    <cellStyle name="Акцент6" xfId="207"/>
    <cellStyle name="Акцент6 2" xfId="208"/>
    <cellStyle name="Ввод " xfId="209"/>
    <cellStyle name="Ввод  2" xfId="210"/>
    <cellStyle name="Вывод" xfId="211"/>
    <cellStyle name="Вывод 2" xfId="212"/>
    <cellStyle name="Вычисление" xfId="213"/>
    <cellStyle name="Вычисление 2" xfId="214"/>
    <cellStyle name="Заголовок 1" xfId="215"/>
    <cellStyle name="Заголовок 1 2" xfId="216"/>
    <cellStyle name="Заголовок 2" xfId="217"/>
    <cellStyle name="Заголовок 2 2" xfId="218"/>
    <cellStyle name="Заголовок 3" xfId="219"/>
    <cellStyle name="Заголовок 3 2" xfId="220"/>
    <cellStyle name="Заголовок 4" xfId="221"/>
    <cellStyle name="Заголовок 4 2" xfId="222"/>
    <cellStyle name="Итог" xfId="223"/>
    <cellStyle name="Итог 2" xfId="224"/>
    <cellStyle name="Контрольная ячейка" xfId="225"/>
    <cellStyle name="Контрольная ячейка 2" xfId="226"/>
    <cellStyle name="Название" xfId="227"/>
    <cellStyle name="Название 2" xfId="228"/>
    <cellStyle name="Нейтральный" xfId="229"/>
    <cellStyle name="Нейтральный 2" xfId="230"/>
    <cellStyle name="Плохой" xfId="231"/>
    <cellStyle name="Плохой 2" xfId="232"/>
    <cellStyle name="Пояснение" xfId="233"/>
    <cellStyle name="Пояснение 2" xfId="234"/>
    <cellStyle name="Примечание" xfId="235"/>
    <cellStyle name="Примечание 2" xfId="236"/>
    <cellStyle name="Примечание 3" xfId="237"/>
    <cellStyle name="Примечание_2011_12_22_inv_budz_2012_v3" xfId="238"/>
    <cellStyle name="Связанная ячейка" xfId="239"/>
    <cellStyle name="Связанная ячейка 2" xfId="240"/>
    <cellStyle name="Текст предупреждения" xfId="241"/>
    <cellStyle name="Текст предупреждения 2" xfId="242"/>
    <cellStyle name="Хороший" xfId="243"/>
    <cellStyle name="Хороший 2" xfId="2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66" name="List1_117" displayName="List1_117" ref="B4:L44" comment="" totalsRowShown="0">
  <autoFilter ref="B4:L44"/>
  <tableColumns count="11">
    <tableColumn id="1" name="Vārds Uzvārds"/>
    <tableColumn id="2" name="amats"/>
    <tableColumn id="6" name="Vieta"/>
    <tableColumn id="4" name="Dienu skaits"/>
    <tableColumn id="7" name="Transports"/>
    <tableColumn id="9" name="Viesnīca"/>
    <tableColumn id="3" name="Dienas nauda"/>
    <tableColumn id="10" name="Apdrošināšana"/>
    <tableColumn id="8" name="Citi"/>
    <tableColumn id="5" name="Kopā"/>
    <tableColumn id="1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91"/>
  <sheetViews>
    <sheetView tabSelected="1" view="pageBreakPreview" zoomScale="130" zoomScaleSheetLayoutView="130" workbookViewId="0" topLeftCell="A121">
      <selection activeCell="C70" sqref="C70"/>
    </sheetView>
  </sheetViews>
  <sheetFormatPr defaultColWidth="9.140625" defaultRowHeight="15"/>
  <cols>
    <col min="1" max="1" width="4.8515625" style="12" customWidth="1"/>
    <col min="2" max="2" width="43.57421875" style="13" customWidth="1"/>
    <col min="3" max="3" width="9.28125" style="12" customWidth="1"/>
    <col min="4" max="4" width="9.421875" style="12" customWidth="1"/>
    <col min="5" max="5" width="9.140625" style="12" customWidth="1"/>
    <col min="6" max="6" width="10.28125" style="12" customWidth="1"/>
    <col min="7" max="8" width="9.421875" style="12" customWidth="1"/>
    <col min="9" max="16384" width="9.140625" style="5" customWidth="1"/>
  </cols>
  <sheetData>
    <row r="1" ht="15.75">
      <c r="A1" s="27" t="s">
        <v>278</v>
      </c>
    </row>
    <row r="2" ht="15.75">
      <c r="A2" s="27" t="s">
        <v>351</v>
      </c>
    </row>
    <row r="3" spans="1:2" s="7" customFormat="1" ht="27.75" customHeight="1">
      <c r="A3" s="28"/>
      <c r="B3" s="28" t="s">
        <v>220</v>
      </c>
    </row>
    <row r="4" spans="1:8" s="7" customFormat="1" ht="27.75" customHeight="1">
      <c r="A4" s="9"/>
      <c r="B4" s="21"/>
      <c r="C4" s="11"/>
      <c r="D4" s="11"/>
      <c r="E4" s="11"/>
      <c r="F4" s="11"/>
      <c r="G4" s="11"/>
      <c r="H4" s="11"/>
    </row>
    <row r="5" spans="1:8" s="34" customFormat="1" ht="13.5" customHeight="1">
      <c r="A5" s="249" t="s">
        <v>73</v>
      </c>
      <c r="B5" s="249" t="s">
        <v>197</v>
      </c>
      <c r="C5" s="33" t="s">
        <v>3</v>
      </c>
      <c r="D5" s="33"/>
      <c r="E5" s="33"/>
      <c r="F5" s="33" t="s">
        <v>4</v>
      </c>
      <c r="G5" s="33"/>
      <c r="H5" s="203"/>
    </row>
    <row r="6" spans="1:8" s="34" customFormat="1" ht="52.5" customHeight="1">
      <c r="A6" s="249"/>
      <c r="B6" s="249"/>
      <c r="C6" s="35" t="s">
        <v>0</v>
      </c>
      <c r="D6" s="35" t="s">
        <v>1</v>
      </c>
      <c r="E6" s="35" t="s">
        <v>2</v>
      </c>
      <c r="F6" s="35" t="s">
        <v>0</v>
      </c>
      <c r="G6" s="35" t="s">
        <v>1</v>
      </c>
      <c r="H6" s="204" t="s">
        <v>2</v>
      </c>
    </row>
    <row r="7" spans="1:8" s="34" customFormat="1" ht="12.75">
      <c r="A7" s="36"/>
      <c r="B7" s="37" t="s">
        <v>88</v>
      </c>
      <c r="C7" s="38"/>
      <c r="D7" s="39"/>
      <c r="E7" s="40"/>
      <c r="F7" s="38"/>
      <c r="G7" s="39"/>
      <c r="H7" s="39"/>
    </row>
    <row r="8" spans="1:8" s="34" customFormat="1" ht="12.75">
      <c r="A8" s="36" t="s">
        <v>89</v>
      </c>
      <c r="B8" s="37"/>
      <c r="C8" s="38"/>
      <c r="D8" s="39"/>
      <c r="E8" s="40"/>
      <c r="F8" s="38"/>
      <c r="G8" s="39"/>
      <c r="H8" s="39"/>
    </row>
    <row r="9" spans="1:8" s="34" customFormat="1" ht="12.75">
      <c r="A9" s="41" t="s">
        <v>90</v>
      </c>
      <c r="B9" s="42"/>
      <c r="C9" s="43"/>
      <c r="D9" s="44"/>
      <c r="E9" s="45"/>
      <c r="F9" s="43"/>
      <c r="G9" s="44"/>
      <c r="H9" s="44"/>
    </row>
    <row r="10" spans="1:8" s="34" customFormat="1" ht="12.75">
      <c r="A10" s="46" t="s">
        <v>9</v>
      </c>
      <c r="B10" s="47" t="s">
        <v>91</v>
      </c>
      <c r="C10" s="48"/>
      <c r="D10" s="49"/>
      <c r="E10" s="50"/>
      <c r="F10" s="48"/>
      <c r="G10" s="49"/>
      <c r="H10" s="54"/>
    </row>
    <row r="11" spans="1:8" s="34" customFormat="1" ht="25.5">
      <c r="A11" s="51" t="s">
        <v>11</v>
      </c>
      <c r="B11" s="47" t="s">
        <v>92</v>
      </c>
      <c r="C11" s="48">
        <v>47000</v>
      </c>
      <c r="D11" s="52">
        <v>48492</v>
      </c>
      <c r="E11" s="53">
        <v>198450</v>
      </c>
      <c r="F11" s="48">
        <v>109180</v>
      </c>
      <c r="G11" s="52">
        <v>108272</v>
      </c>
      <c r="H11" s="52">
        <v>110550</v>
      </c>
    </row>
    <row r="12" spans="1:8" s="34" customFormat="1" ht="12.75">
      <c r="A12" s="46" t="s">
        <v>12</v>
      </c>
      <c r="B12" s="47" t="s">
        <v>93</v>
      </c>
      <c r="C12" s="48"/>
      <c r="D12" s="54"/>
      <c r="E12" s="50"/>
      <c r="F12" s="48"/>
      <c r="G12" s="54"/>
      <c r="H12" s="54"/>
    </row>
    <row r="13" spans="1:8" s="34" customFormat="1" ht="12.75">
      <c r="A13" s="46" t="s">
        <v>14</v>
      </c>
      <c r="B13" s="47" t="s">
        <v>94</v>
      </c>
      <c r="C13" s="48"/>
      <c r="D13" s="54"/>
      <c r="E13" s="50"/>
      <c r="F13" s="48"/>
      <c r="G13" s="54"/>
      <c r="H13" s="54"/>
    </row>
    <row r="14" spans="1:8" s="34" customFormat="1" ht="12.75" customHeight="1">
      <c r="A14" s="46" t="s">
        <v>15</v>
      </c>
      <c r="B14" s="47" t="s">
        <v>95</v>
      </c>
      <c r="C14" s="55">
        <v>40000</v>
      </c>
      <c r="D14" s="52">
        <v>75342</v>
      </c>
      <c r="E14" s="53">
        <v>66600</v>
      </c>
      <c r="F14" s="55">
        <v>0</v>
      </c>
      <c r="G14" s="52">
        <v>0</v>
      </c>
      <c r="H14" s="52">
        <v>0</v>
      </c>
    </row>
    <row r="15" spans="1:8" s="34" customFormat="1" ht="12.75">
      <c r="A15" s="56" t="s">
        <v>96</v>
      </c>
      <c r="B15" s="57"/>
      <c r="C15" s="58">
        <f>SUM(C11:C14)</f>
        <v>87000</v>
      </c>
      <c r="D15" s="59">
        <f>SUM(D11:D14)</f>
        <v>123834</v>
      </c>
      <c r="E15" s="60">
        <f>SUM(E10:E14)</f>
        <v>265050</v>
      </c>
      <c r="F15" s="58">
        <f>SUM(F10:F14)</f>
        <v>109180</v>
      </c>
      <c r="G15" s="58">
        <f>SUM(G10:G14)</f>
        <v>108272</v>
      </c>
      <c r="H15" s="58">
        <f>SUM(H10:H14)</f>
        <v>110550</v>
      </c>
    </row>
    <row r="16" spans="1:8" s="34" customFormat="1" ht="15" customHeight="1">
      <c r="A16" s="51" t="s">
        <v>9</v>
      </c>
      <c r="B16" s="47" t="s">
        <v>97</v>
      </c>
      <c r="C16" s="55"/>
      <c r="D16" s="52"/>
      <c r="E16" s="53"/>
      <c r="F16" s="55"/>
      <c r="G16" s="52"/>
      <c r="H16" s="52"/>
    </row>
    <row r="17" spans="1:8" s="34" customFormat="1" ht="15" customHeight="1">
      <c r="A17" s="46" t="s">
        <v>11</v>
      </c>
      <c r="B17" s="61" t="s">
        <v>98</v>
      </c>
      <c r="C17" s="62"/>
      <c r="D17" s="63"/>
      <c r="E17" s="64"/>
      <c r="F17" s="62"/>
      <c r="G17" s="63"/>
      <c r="H17" s="63"/>
    </row>
    <row r="18" spans="1:8" s="34" customFormat="1" ht="12.75">
      <c r="A18" s="46" t="s">
        <v>12</v>
      </c>
      <c r="B18" s="47" t="s">
        <v>99</v>
      </c>
      <c r="C18" s="48">
        <v>116000</v>
      </c>
      <c r="D18" s="54">
        <v>116341</v>
      </c>
      <c r="E18" s="50">
        <v>143442</v>
      </c>
      <c r="F18" s="48">
        <v>171300</v>
      </c>
      <c r="G18" s="54">
        <v>169262</v>
      </c>
      <c r="H18" s="54">
        <v>205803</v>
      </c>
    </row>
    <row r="19" spans="1:8" s="34" customFormat="1" ht="12.75">
      <c r="A19" s="51" t="s">
        <v>14</v>
      </c>
      <c r="B19" s="61" t="s">
        <v>100</v>
      </c>
      <c r="C19" s="65">
        <v>128000</v>
      </c>
      <c r="D19" s="66">
        <v>98054</v>
      </c>
      <c r="E19" s="67">
        <v>147485</v>
      </c>
      <c r="F19" s="65">
        <v>163000</v>
      </c>
      <c r="G19" s="66">
        <v>162882</v>
      </c>
      <c r="H19" s="66">
        <v>203950</v>
      </c>
    </row>
    <row r="20" spans="1:8" s="34" customFormat="1" ht="25.5">
      <c r="A20" s="51" t="s">
        <v>15</v>
      </c>
      <c r="B20" s="61" t="s">
        <v>210</v>
      </c>
      <c r="C20" s="65"/>
      <c r="D20" s="66"/>
      <c r="E20" s="67"/>
      <c r="F20" s="65"/>
      <c r="G20" s="66"/>
      <c r="H20" s="66"/>
    </row>
    <row r="21" spans="1:8" s="34" customFormat="1" ht="12.75">
      <c r="A21" s="51" t="s">
        <v>17</v>
      </c>
      <c r="B21" s="61" t="s">
        <v>101</v>
      </c>
      <c r="C21" s="65"/>
      <c r="D21" s="66">
        <v>8534</v>
      </c>
      <c r="E21" s="67"/>
      <c r="F21" s="65"/>
      <c r="G21" s="66"/>
      <c r="H21" s="66"/>
    </row>
    <row r="22" spans="1:8" s="34" customFormat="1" ht="12.75">
      <c r="A22" s="56" t="s">
        <v>102</v>
      </c>
      <c r="B22" s="57"/>
      <c r="C22" s="58">
        <f>SUM(C18:C21)</f>
        <v>244000</v>
      </c>
      <c r="D22" s="59">
        <f>SUM(D18:D21)</f>
        <v>222929</v>
      </c>
      <c r="E22" s="60">
        <f>SUM(E16:E21)</f>
        <v>290927</v>
      </c>
      <c r="F22" s="58">
        <f>SUM(F16:F21)</f>
        <v>334300</v>
      </c>
      <c r="G22" s="58">
        <f>SUM(G16:G21)</f>
        <v>332144</v>
      </c>
      <c r="H22" s="58">
        <f>SUM(H16:H21)</f>
        <v>409753</v>
      </c>
    </row>
    <row r="23" spans="1:8" s="34" customFormat="1" ht="12.75">
      <c r="A23" s="41" t="s">
        <v>103</v>
      </c>
      <c r="B23" s="42"/>
      <c r="C23" s="43"/>
      <c r="D23" s="44"/>
      <c r="E23" s="45"/>
      <c r="F23" s="43"/>
      <c r="G23" s="44"/>
      <c r="H23" s="44"/>
    </row>
    <row r="24" spans="1:8" s="34" customFormat="1" ht="12.75">
      <c r="A24" s="46"/>
      <c r="B24" s="61" t="s">
        <v>104</v>
      </c>
      <c r="C24" s="65"/>
      <c r="D24" s="66"/>
      <c r="E24" s="67"/>
      <c r="F24" s="65"/>
      <c r="G24" s="66"/>
      <c r="H24" s="66"/>
    </row>
    <row r="25" spans="1:8" s="34" customFormat="1" ht="12.75">
      <c r="A25" s="56" t="s">
        <v>105</v>
      </c>
      <c r="B25" s="57"/>
      <c r="C25" s="58"/>
      <c r="D25" s="59"/>
      <c r="E25" s="60">
        <f>SUM(E24:E24)</f>
        <v>0</v>
      </c>
      <c r="F25" s="58">
        <f>SUM(F24:F24)</f>
        <v>0</v>
      </c>
      <c r="G25" s="58">
        <f>SUM(G24:G24)</f>
        <v>0</v>
      </c>
      <c r="H25" s="58">
        <f>SUM(H24:H24)</f>
        <v>0</v>
      </c>
    </row>
    <row r="26" spans="1:8" s="34" customFormat="1" ht="12.75">
      <c r="A26" s="68" t="s">
        <v>106</v>
      </c>
      <c r="B26" s="42"/>
      <c r="C26" s="43"/>
      <c r="D26" s="44"/>
      <c r="E26" s="45"/>
      <c r="F26" s="43"/>
      <c r="G26" s="44"/>
      <c r="H26" s="44"/>
    </row>
    <row r="27" spans="1:8" s="34" customFormat="1" ht="12.75">
      <c r="A27" s="46"/>
      <c r="B27" s="61" t="s">
        <v>104</v>
      </c>
      <c r="C27" s="65"/>
      <c r="D27" s="66"/>
      <c r="E27" s="67"/>
      <c r="F27" s="65"/>
      <c r="G27" s="66"/>
      <c r="H27" s="66"/>
    </row>
    <row r="28" spans="1:8" s="34" customFormat="1" ht="12.75">
      <c r="A28" s="56" t="s">
        <v>107</v>
      </c>
      <c r="B28" s="57"/>
      <c r="C28" s="58"/>
      <c r="D28" s="59"/>
      <c r="E28" s="60">
        <f>SUM(E26:E27)</f>
        <v>0</v>
      </c>
      <c r="F28" s="58">
        <f>SUM(F26:F27)</f>
        <v>0</v>
      </c>
      <c r="G28" s="59">
        <f>SUM(G26:G27)</f>
        <v>0</v>
      </c>
      <c r="H28" s="59">
        <f>SUM(H26:H27)</f>
        <v>0</v>
      </c>
    </row>
    <row r="29" spans="1:8" s="34" customFormat="1" ht="12.75">
      <c r="A29" s="41" t="s">
        <v>108</v>
      </c>
      <c r="B29" s="42"/>
      <c r="C29" s="43"/>
      <c r="D29" s="44"/>
      <c r="E29" s="45"/>
      <c r="F29" s="43"/>
      <c r="G29" s="44"/>
      <c r="H29" s="44"/>
    </row>
    <row r="30" spans="1:8" s="34" customFormat="1" ht="12.75">
      <c r="A30" s="46" t="s">
        <v>9</v>
      </c>
      <c r="B30" s="61" t="s">
        <v>109</v>
      </c>
      <c r="C30" s="65"/>
      <c r="D30" s="66"/>
      <c r="E30" s="67"/>
      <c r="F30" s="65"/>
      <c r="G30" s="66"/>
      <c r="H30" s="66"/>
    </row>
    <row r="31" spans="1:8" s="34" customFormat="1" ht="12.75">
      <c r="A31" s="46" t="s">
        <v>11</v>
      </c>
      <c r="B31" s="61" t="s">
        <v>110</v>
      </c>
      <c r="C31" s="65"/>
      <c r="D31" s="66"/>
      <c r="E31" s="67"/>
      <c r="F31" s="65"/>
      <c r="G31" s="66"/>
      <c r="H31" s="66"/>
    </row>
    <row r="32" spans="1:8" s="34" customFormat="1" ht="12.75">
      <c r="A32" s="46" t="s">
        <v>12</v>
      </c>
      <c r="B32" s="61" t="s">
        <v>111</v>
      </c>
      <c r="C32" s="65"/>
      <c r="D32" s="66"/>
      <c r="E32" s="67"/>
      <c r="F32" s="65"/>
      <c r="G32" s="66"/>
      <c r="H32" s="66"/>
    </row>
    <row r="33" spans="1:8" s="34" customFormat="1" ht="12.75">
      <c r="A33" s="46" t="s">
        <v>14</v>
      </c>
      <c r="B33" s="61" t="s">
        <v>112</v>
      </c>
      <c r="C33" s="65"/>
      <c r="D33" s="66"/>
      <c r="E33" s="67"/>
      <c r="F33" s="65"/>
      <c r="G33" s="66"/>
      <c r="H33" s="66"/>
    </row>
    <row r="34" spans="1:8" s="34" customFormat="1" ht="12.75">
      <c r="A34" s="46" t="s">
        <v>15</v>
      </c>
      <c r="B34" s="61" t="s">
        <v>113</v>
      </c>
      <c r="C34" s="65"/>
      <c r="D34" s="66"/>
      <c r="E34" s="67"/>
      <c r="F34" s="65"/>
      <c r="G34" s="66"/>
      <c r="H34" s="66"/>
    </row>
    <row r="35" spans="1:8" s="34" customFormat="1" ht="12.75">
      <c r="A35" s="46" t="s">
        <v>17</v>
      </c>
      <c r="B35" s="61" t="s">
        <v>114</v>
      </c>
      <c r="C35" s="65"/>
      <c r="D35" s="66"/>
      <c r="E35" s="67"/>
      <c r="F35" s="65"/>
      <c r="G35" s="66"/>
      <c r="H35" s="66"/>
    </row>
    <row r="36" spans="1:8" s="34" customFormat="1" ht="12.75">
      <c r="A36" s="46" t="s">
        <v>23</v>
      </c>
      <c r="B36" s="47" t="s">
        <v>115</v>
      </c>
      <c r="C36" s="48"/>
      <c r="D36" s="54"/>
      <c r="E36" s="50"/>
      <c r="F36" s="48"/>
      <c r="G36" s="54"/>
      <c r="H36" s="54"/>
    </row>
    <row r="37" spans="1:8" s="34" customFormat="1" ht="12.75">
      <c r="A37" s="69" t="s">
        <v>26</v>
      </c>
      <c r="B37" s="61" t="s">
        <v>116</v>
      </c>
      <c r="C37" s="65"/>
      <c r="D37" s="66"/>
      <c r="E37" s="67"/>
      <c r="F37" s="65"/>
      <c r="G37" s="66"/>
      <c r="H37" s="66"/>
    </row>
    <row r="38" spans="1:8" s="34" customFormat="1" ht="12.75">
      <c r="A38" s="69" t="s">
        <v>28</v>
      </c>
      <c r="B38" s="47" t="s">
        <v>117</v>
      </c>
      <c r="C38" s="48"/>
      <c r="D38" s="54"/>
      <c r="E38" s="50"/>
      <c r="F38" s="48"/>
      <c r="G38" s="54"/>
      <c r="H38" s="54"/>
    </row>
    <row r="39" spans="1:8" s="34" customFormat="1" ht="13.5" thickBot="1">
      <c r="A39" s="70" t="s">
        <v>118</v>
      </c>
      <c r="B39" s="71"/>
      <c r="C39" s="72"/>
      <c r="D39" s="73"/>
      <c r="E39" s="74">
        <f>SUM(E30:E38)</f>
        <v>0</v>
      </c>
      <c r="F39" s="72">
        <f>SUM(F30:F38)</f>
        <v>0</v>
      </c>
      <c r="G39" s="72">
        <f>SUM(G30:G38)</f>
        <v>0</v>
      </c>
      <c r="H39" s="72">
        <f>SUM(H30:H38)</f>
        <v>0</v>
      </c>
    </row>
    <row r="40" spans="1:8" s="34" customFormat="1" ht="12.75">
      <c r="A40" s="75" t="s">
        <v>119</v>
      </c>
      <c r="B40" s="76"/>
      <c r="C40" s="77">
        <f aca="true" t="shared" si="0" ref="C40:H40">SUM(C15,C22,C25,C28,C39)</f>
        <v>331000</v>
      </c>
      <c r="D40" s="77">
        <f t="shared" si="0"/>
        <v>346763</v>
      </c>
      <c r="E40" s="77">
        <f t="shared" si="0"/>
        <v>555977</v>
      </c>
      <c r="F40" s="77">
        <f t="shared" si="0"/>
        <v>443480</v>
      </c>
      <c r="G40" s="77">
        <f t="shared" si="0"/>
        <v>440416</v>
      </c>
      <c r="H40" s="77">
        <f t="shared" si="0"/>
        <v>520303</v>
      </c>
    </row>
    <row r="41" spans="1:8" s="34" customFormat="1" ht="12.75">
      <c r="A41" s="41" t="s">
        <v>120</v>
      </c>
      <c r="B41" s="42"/>
      <c r="C41" s="43"/>
      <c r="D41" s="44"/>
      <c r="E41" s="45"/>
      <c r="F41" s="43"/>
      <c r="G41" s="44"/>
      <c r="H41" s="44"/>
    </row>
    <row r="42" spans="1:8" s="34" customFormat="1" ht="12.75">
      <c r="A42" s="41" t="s">
        <v>121</v>
      </c>
      <c r="B42" s="42"/>
      <c r="C42" s="43"/>
      <c r="D42" s="44"/>
      <c r="E42" s="45"/>
      <c r="F42" s="43"/>
      <c r="G42" s="44"/>
      <c r="H42" s="44"/>
    </row>
    <row r="43" spans="1:8" s="34" customFormat="1" ht="12.75">
      <c r="A43" s="46" t="s">
        <v>9</v>
      </c>
      <c r="B43" s="61" t="s">
        <v>122</v>
      </c>
      <c r="C43" s="65">
        <v>56000</v>
      </c>
      <c r="D43" s="66">
        <v>60737</v>
      </c>
      <c r="E43" s="67">
        <v>54000</v>
      </c>
      <c r="F43" s="65">
        <v>55000</v>
      </c>
      <c r="G43" s="66">
        <v>66117</v>
      </c>
      <c r="H43" s="66">
        <v>48000</v>
      </c>
    </row>
    <row r="44" spans="1:8" s="34" customFormat="1" ht="12.75">
      <c r="A44" s="46" t="s">
        <v>11</v>
      </c>
      <c r="B44" s="47" t="s">
        <v>123</v>
      </c>
      <c r="C44" s="48"/>
      <c r="D44" s="54"/>
      <c r="E44" s="50"/>
      <c r="F44" s="48"/>
      <c r="G44" s="54"/>
      <c r="H44" s="54"/>
    </row>
    <row r="45" spans="1:8" s="34" customFormat="1" ht="12.75">
      <c r="A45" s="46" t="s">
        <v>12</v>
      </c>
      <c r="B45" s="78" t="s">
        <v>124</v>
      </c>
      <c r="C45" s="79"/>
      <c r="D45" s="80"/>
      <c r="E45" s="81"/>
      <c r="F45" s="79"/>
      <c r="G45" s="80"/>
      <c r="H45" s="80"/>
    </row>
    <row r="46" spans="1:8" s="34" customFormat="1" ht="12.75">
      <c r="A46" s="46" t="s">
        <v>14</v>
      </c>
      <c r="B46" s="47" t="s">
        <v>125</v>
      </c>
      <c r="C46" s="48"/>
      <c r="D46" s="54"/>
      <c r="E46" s="50"/>
      <c r="F46" s="48"/>
      <c r="G46" s="54"/>
      <c r="H46" s="54"/>
    </row>
    <row r="47" spans="1:8" s="34" customFormat="1" ht="12.75">
      <c r="A47" s="46" t="s">
        <v>15</v>
      </c>
      <c r="B47" s="47" t="s">
        <v>126</v>
      </c>
      <c r="C47" s="48"/>
      <c r="D47" s="54"/>
      <c r="E47" s="50"/>
      <c r="F47" s="48"/>
      <c r="G47" s="54"/>
      <c r="H47" s="54"/>
    </row>
    <row r="48" spans="1:8" s="34" customFormat="1" ht="12.75">
      <c r="A48" s="46" t="s">
        <v>17</v>
      </c>
      <c r="B48" s="61" t="s">
        <v>127</v>
      </c>
      <c r="C48" s="65"/>
      <c r="D48" s="66"/>
      <c r="E48" s="67"/>
      <c r="F48" s="65"/>
      <c r="G48" s="66"/>
      <c r="H48" s="66"/>
    </row>
    <row r="49" spans="1:8" s="34" customFormat="1" ht="12.75">
      <c r="A49" s="56" t="s">
        <v>128</v>
      </c>
      <c r="B49" s="57"/>
      <c r="C49" s="58">
        <f aca="true" t="shared" si="1" ref="C49:H49">SUM(C43:C48)</f>
        <v>56000</v>
      </c>
      <c r="D49" s="59">
        <f t="shared" si="1"/>
        <v>60737</v>
      </c>
      <c r="E49" s="60">
        <f t="shared" si="1"/>
        <v>54000</v>
      </c>
      <c r="F49" s="60">
        <f t="shared" si="1"/>
        <v>55000</v>
      </c>
      <c r="G49" s="60">
        <f t="shared" si="1"/>
        <v>66117</v>
      </c>
      <c r="H49" s="60">
        <f t="shared" si="1"/>
        <v>48000</v>
      </c>
    </row>
    <row r="50" spans="1:8" s="34" customFormat="1" ht="12.75">
      <c r="A50" s="41" t="s">
        <v>129</v>
      </c>
      <c r="B50" s="42"/>
      <c r="C50" s="43"/>
      <c r="D50" s="44"/>
      <c r="E50" s="45"/>
      <c r="F50" s="43"/>
      <c r="G50" s="44"/>
      <c r="H50" s="44"/>
    </row>
    <row r="51" spans="1:8" s="34" customFormat="1" ht="12.75">
      <c r="A51" s="46"/>
      <c r="B51" s="61" t="s">
        <v>104</v>
      </c>
      <c r="C51" s="65"/>
      <c r="D51" s="66"/>
      <c r="E51" s="67"/>
      <c r="F51" s="65"/>
      <c r="G51" s="66"/>
      <c r="H51" s="66"/>
    </row>
    <row r="52" spans="1:8" s="34" customFormat="1" ht="12.75">
      <c r="A52" s="56" t="s">
        <v>130</v>
      </c>
      <c r="B52" s="57"/>
      <c r="C52" s="58"/>
      <c r="D52" s="59"/>
      <c r="E52" s="60">
        <f>SUM(E51:E51)</f>
        <v>0</v>
      </c>
      <c r="F52" s="60">
        <f>SUM(F51:F51)</f>
        <v>0</v>
      </c>
      <c r="G52" s="60">
        <f>SUM(G51:G51)</f>
        <v>0</v>
      </c>
      <c r="H52" s="60">
        <f>SUM(H51:H51)</f>
        <v>0</v>
      </c>
    </row>
    <row r="53" spans="1:8" s="34" customFormat="1" ht="12.75">
      <c r="A53" s="41" t="s">
        <v>131</v>
      </c>
      <c r="B53" s="42"/>
      <c r="C53" s="43"/>
      <c r="D53" s="44"/>
      <c r="E53" s="45"/>
      <c r="F53" s="43"/>
      <c r="G53" s="44"/>
      <c r="H53" s="44"/>
    </row>
    <row r="54" spans="1:8" s="34" customFormat="1" ht="12.75">
      <c r="A54" s="46" t="s">
        <v>9</v>
      </c>
      <c r="B54" s="47" t="s">
        <v>132</v>
      </c>
      <c r="C54" s="48">
        <v>51585</v>
      </c>
      <c r="D54" s="54">
        <v>53181</v>
      </c>
      <c r="E54" s="50">
        <v>27400</v>
      </c>
      <c r="F54" s="48">
        <v>53420</v>
      </c>
      <c r="G54" s="54">
        <v>57220</v>
      </c>
      <c r="H54" s="54">
        <v>28000</v>
      </c>
    </row>
    <row r="55" spans="1:8" s="34" customFormat="1" ht="12.75">
      <c r="A55" s="46" t="s">
        <v>11</v>
      </c>
      <c r="B55" s="47" t="s">
        <v>133</v>
      </c>
      <c r="C55" s="48"/>
      <c r="D55" s="54"/>
      <c r="E55" s="50"/>
      <c r="F55" s="48"/>
      <c r="G55" s="54"/>
      <c r="H55" s="54"/>
    </row>
    <row r="56" spans="1:8" s="34" customFormat="1" ht="12.75">
      <c r="A56" s="46" t="s">
        <v>12</v>
      </c>
      <c r="B56" s="47" t="s">
        <v>134</v>
      </c>
      <c r="C56" s="48"/>
      <c r="D56" s="54"/>
      <c r="E56" s="50"/>
      <c r="F56" s="48"/>
      <c r="G56" s="54"/>
      <c r="H56" s="54"/>
    </row>
    <row r="57" spans="1:8" s="34" customFormat="1" ht="12.75">
      <c r="A57" s="46" t="s">
        <v>14</v>
      </c>
      <c r="B57" s="47" t="s">
        <v>135</v>
      </c>
      <c r="C57" s="48">
        <v>1510000</v>
      </c>
      <c r="D57" s="54">
        <f>35679+1500000</f>
        <v>1535679</v>
      </c>
      <c r="E57" s="50">
        <v>1510000</v>
      </c>
      <c r="F57" s="48">
        <v>1538000</v>
      </c>
      <c r="G57" s="54">
        <v>1537234</v>
      </c>
      <c r="H57" s="54">
        <v>1505000</v>
      </c>
    </row>
    <row r="58" spans="1:8" s="34" customFormat="1" ht="12.75">
      <c r="A58" s="46" t="s">
        <v>15</v>
      </c>
      <c r="B58" s="78" t="s">
        <v>136</v>
      </c>
      <c r="C58" s="79"/>
      <c r="D58" s="80"/>
      <c r="E58" s="81"/>
      <c r="F58" s="79"/>
      <c r="G58" s="80"/>
      <c r="H58" s="80"/>
    </row>
    <row r="59" spans="1:8" s="34" customFormat="1" ht="11.25" customHeight="1">
      <c r="A59" s="46" t="s">
        <v>17</v>
      </c>
      <c r="B59" s="78" t="s">
        <v>137</v>
      </c>
      <c r="C59" s="79"/>
      <c r="D59" s="80"/>
      <c r="E59" s="81"/>
      <c r="F59" s="79"/>
      <c r="G59" s="80"/>
      <c r="H59" s="80"/>
    </row>
    <row r="60" spans="1:8" s="34" customFormat="1" ht="12.75">
      <c r="A60" s="46" t="s">
        <v>23</v>
      </c>
      <c r="B60" s="47" t="s">
        <v>138</v>
      </c>
      <c r="C60" s="48">
        <v>19000</v>
      </c>
      <c r="D60" s="54">
        <v>18974</v>
      </c>
      <c r="E60" s="50">
        <v>47000</v>
      </c>
      <c r="F60" s="48">
        <v>17000</v>
      </c>
      <c r="G60" s="54">
        <v>17576</v>
      </c>
      <c r="H60" s="54">
        <v>48000</v>
      </c>
    </row>
    <row r="61" spans="1:8" s="34" customFormat="1" ht="12.75">
      <c r="A61" s="69" t="s">
        <v>26</v>
      </c>
      <c r="B61" s="47" t="s">
        <v>139</v>
      </c>
      <c r="C61" s="48"/>
      <c r="D61" s="54"/>
      <c r="E61" s="50"/>
      <c r="F61" s="48"/>
      <c r="G61" s="54"/>
      <c r="H61" s="54"/>
    </row>
    <row r="62" spans="1:8" s="34" customFormat="1" ht="12.75">
      <c r="A62" s="56" t="s">
        <v>140</v>
      </c>
      <c r="B62" s="57"/>
      <c r="C62" s="58">
        <f>SUM(C54:C61)</f>
        <v>1580585</v>
      </c>
      <c r="D62" s="59">
        <f>SUM(D54:D61)</f>
        <v>1607834</v>
      </c>
      <c r="E62" s="60">
        <f>SUM(E53:E61)</f>
        <v>1584400</v>
      </c>
      <c r="F62" s="60">
        <f>SUM(F53:F61)</f>
        <v>1608420</v>
      </c>
      <c r="G62" s="60">
        <f>SUM(G53:G61)</f>
        <v>1612030</v>
      </c>
      <c r="H62" s="60">
        <f>SUM(H53:H61)</f>
        <v>1581000</v>
      </c>
    </row>
    <row r="63" spans="1:8" s="34" customFormat="1" ht="12.75">
      <c r="A63" s="41" t="s">
        <v>141</v>
      </c>
      <c r="B63" s="42"/>
      <c r="C63" s="43"/>
      <c r="D63" s="44"/>
      <c r="E63" s="45"/>
      <c r="F63" s="43"/>
      <c r="G63" s="44"/>
      <c r="H63" s="44"/>
    </row>
    <row r="64" spans="1:8" s="34" customFormat="1" ht="12.75">
      <c r="A64" s="46" t="s">
        <v>9</v>
      </c>
      <c r="B64" s="47" t="s">
        <v>142</v>
      </c>
      <c r="C64" s="55"/>
      <c r="D64" s="52"/>
      <c r="E64" s="53"/>
      <c r="F64" s="55"/>
      <c r="G64" s="52"/>
      <c r="H64" s="52"/>
    </row>
    <row r="65" spans="1:8" s="34" customFormat="1" ht="12.75">
      <c r="A65" s="46" t="s">
        <v>11</v>
      </c>
      <c r="B65" s="47" t="s">
        <v>115</v>
      </c>
      <c r="C65" s="48"/>
      <c r="D65" s="54"/>
      <c r="E65" s="50"/>
      <c r="F65" s="48"/>
      <c r="G65" s="54"/>
      <c r="H65" s="54"/>
    </row>
    <row r="66" spans="1:8" s="34" customFormat="1" ht="12.75">
      <c r="A66" s="46" t="s">
        <v>12</v>
      </c>
      <c r="B66" s="61" t="s">
        <v>143</v>
      </c>
      <c r="C66" s="65"/>
      <c r="D66" s="66"/>
      <c r="E66" s="67"/>
      <c r="F66" s="65"/>
      <c r="G66" s="66"/>
      <c r="H66" s="66"/>
    </row>
    <row r="67" spans="1:8" s="34" customFormat="1" ht="12.75">
      <c r="A67" s="46" t="s">
        <v>14</v>
      </c>
      <c r="B67" s="47" t="s">
        <v>144</v>
      </c>
      <c r="C67" s="48"/>
      <c r="D67" s="54"/>
      <c r="E67" s="50"/>
      <c r="F67" s="48"/>
      <c r="G67" s="54"/>
      <c r="H67" s="54"/>
    </row>
    <row r="68" spans="1:8" s="34" customFormat="1" ht="12.75">
      <c r="A68" s="56" t="s">
        <v>145</v>
      </c>
      <c r="B68" s="57"/>
      <c r="C68" s="58"/>
      <c r="D68" s="59"/>
      <c r="E68" s="60">
        <f>SUM(E64:E67)</f>
        <v>0</v>
      </c>
      <c r="F68" s="60">
        <f>SUM(F64:F67)</f>
        <v>0</v>
      </c>
      <c r="G68" s="60">
        <f>SUM(G64:G67)</f>
        <v>0</v>
      </c>
      <c r="H68" s="60">
        <f>SUM(H64:H67)</f>
        <v>0</v>
      </c>
    </row>
    <row r="69" spans="1:8" s="34" customFormat="1" ht="13.5" thickBot="1">
      <c r="A69" s="82" t="s">
        <v>146</v>
      </c>
      <c r="B69" s="83"/>
      <c r="C69" s="84">
        <v>1203687</v>
      </c>
      <c r="D69" s="85">
        <v>1413696</v>
      </c>
      <c r="E69" s="86">
        <v>786207</v>
      </c>
      <c r="F69" s="84">
        <v>1061520</v>
      </c>
      <c r="G69" s="85">
        <v>1386580</v>
      </c>
      <c r="H69" s="85">
        <v>1047245</v>
      </c>
    </row>
    <row r="70" spans="1:8" s="34" customFormat="1" ht="13.5" thickBot="1">
      <c r="A70" s="75" t="s">
        <v>147</v>
      </c>
      <c r="B70" s="76"/>
      <c r="C70" s="77">
        <f aca="true" t="shared" si="2" ref="C70:H70">SUM(C49,C52,C62,C68,C69)</f>
        <v>2840272</v>
      </c>
      <c r="D70" s="77">
        <f t="shared" si="2"/>
        <v>3082267</v>
      </c>
      <c r="E70" s="77">
        <f t="shared" si="2"/>
        <v>2424607</v>
      </c>
      <c r="F70" s="77">
        <f t="shared" si="2"/>
        <v>2724940</v>
      </c>
      <c r="G70" s="77">
        <f t="shared" si="2"/>
        <v>3064727</v>
      </c>
      <c r="H70" s="77">
        <f t="shared" si="2"/>
        <v>2676245</v>
      </c>
    </row>
    <row r="71" spans="1:8" s="34" customFormat="1" ht="14.25" thickBot="1" thickTop="1">
      <c r="A71" s="87" t="s">
        <v>148</v>
      </c>
      <c r="B71" s="88"/>
      <c r="C71" s="89">
        <f aca="true" t="shared" si="3" ref="C71:H71">SUM(C40,C70)</f>
        <v>3171272</v>
      </c>
      <c r="D71" s="89">
        <f t="shared" si="3"/>
        <v>3429030</v>
      </c>
      <c r="E71" s="89">
        <f t="shared" si="3"/>
        <v>2980584</v>
      </c>
      <c r="F71" s="89">
        <f t="shared" si="3"/>
        <v>3168420</v>
      </c>
      <c r="G71" s="89">
        <f t="shared" si="3"/>
        <v>3505143</v>
      </c>
      <c r="H71" s="89">
        <f t="shared" si="3"/>
        <v>3196548</v>
      </c>
    </row>
    <row r="72" spans="1:8" s="34" customFormat="1" ht="13.5" thickTop="1">
      <c r="A72" s="90"/>
      <c r="B72" s="37" t="s">
        <v>149</v>
      </c>
      <c r="C72" s="91"/>
      <c r="D72" s="92"/>
      <c r="E72" s="93"/>
      <c r="F72" s="91"/>
      <c r="G72" s="92"/>
      <c r="H72" s="92"/>
    </row>
    <row r="73" spans="1:8" s="34" customFormat="1" ht="12.75">
      <c r="A73" s="41" t="s">
        <v>150</v>
      </c>
      <c r="B73" s="42"/>
      <c r="C73" s="43"/>
      <c r="D73" s="44"/>
      <c r="E73" s="45"/>
      <c r="F73" s="43"/>
      <c r="G73" s="44"/>
      <c r="H73" s="44"/>
    </row>
    <row r="74" spans="1:8" s="34" customFormat="1" ht="12.75">
      <c r="A74" s="46" t="s">
        <v>9</v>
      </c>
      <c r="B74" s="94" t="s">
        <v>151</v>
      </c>
      <c r="C74" s="95">
        <v>200919</v>
      </c>
      <c r="D74" s="96">
        <v>200919</v>
      </c>
      <c r="E74" s="97">
        <v>200919</v>
      </c>
      <c r="F74" s="95">
        <v>200919</v>
      </c>
      <c r="G74" s="96">
        <v>200919</v>
      </c>
      <c r="H74" s="96">
        <v>200919</v>
      </c>
    </row>
    <row r="75" spans="1:8" s="34" customFormat="1" ht="12.75">
      <c r="A75" s="46" t="s">
        <v>11</v>
      </c>
      <c r="B75" s="94" t="s">
        <v>152</v>
      </c>
      <c r="C75" s="95"/>
      <c r="D75" s="96"/>
      <c r="E75" s="97"/>
      <c r="F75" s="95"/>
      <c r="G75" s="96"/>
      <c r="H75" s="96"/>
    </row>
    <row r="76" spans="1:8" s="34" customFormat="1" ht="12.75">
      <c r="A76" s="46" t="s">
        <v>12</v>
      </c>
      <c r="B76" s="94" t="s">
        <v>153</v>
      </c>
      <c r="C76" s="95"/>
      <c r="D76" s="96"/>
      <c r="E76" s="97"/>
      <c r="F76" s="95"/>
      <c r="G76" s="96"/>
      <c r="H76" s="96"/>
    </row>
    <row r="77" spans="1:8" s="34" customFormat="1" ht="12.75">
      <c r="A77" s="46" t="s">
        <v>14</v>
      </c>
      <c r="B77" s="94" t="s">
        <v>154</v>
      </c>
      <c r="C77" s="95"/>
      <c r="D77" s="96"/>
      <c r="E77" s="97"/>
      <c r="F77" s="95"/>
      <c r="G77" s="96"/>
      <c r="H77" s="96"/>
    </row>
    <row r="78" spans="1:8" s="34" customFormat="1" ht="12.75">
      <c r="A78" s="46" t="s">
        <v>15</v>
      </c>
      <c r="B78" s="94" t="s">
        <v>155</v>
      </c>
      <c r="C78" s="95"/>
      <c r="D78" s="96"/>
      <c r="E78" s="97"/>
      <c r="F78" s="95"/>
      <c r="G78" s="96"/>
      <c r="H78" s="96"/>
    </row>
    <row r="79" spans="1:8" s="34" customFormat="1" ht="12.75">
      <c r="A79" s="69" t="s">
        <v>156</v>
      </c>
      <c r="B79" s="94" t="s">
        <v>157</v>
      </c>
      <c r="C79" s="95"/>
      <c r="D79" s="96"/>
      <c r="E79" s="97"/>
      <c r="F79" s="95"/>
      <c r="G79" s="96"/>
      <c r="H79" s="96"/>
    </row>
    <row r="80" spans="1:8" s="34" customFormat="1" ht="12.75">
      <c r="A80" s="69" t="s">
        <v>158</v>
      </c>
      <c r="B80" s="94" t="s">
        <v>159</v>
      </c>
      <c r="C80" s="95"/>
      <c r="D80" s="96"/>
      <c r="E80" s="97"/>
      <c r="F80" s="95"/>
      <c r="G80" s="96"/>
      <c r="H80" s="96"/>
    </row>
    <row r="81" spans="1:8" s="34" customFormat="1" ht="12.75">
      <c r="A81" s="69" t="s">
        <v>160</v>
      </c>
      <c r="B81" s="94" t="s">
        <v>161</v>
      </c>
      <c r="C81" s="95"/>
      <c r="D81" s="96"/>
      <c r="E81" s="97"/>
      <c r="F81" s="95"/>
      <c r="G81" s="96"/>
      <c r="H81" s="96"/>
    </row>
    <row r="82" spans="1:8" s="34" customFormat="1" ht="12.75">
      <c r="A82" s="69" t="s">
        <v>162</v>
      </c>
      <c r="B82" s="94" t="s">
        <v>163</v>
      </c>
      <c r="C82" s="95">
        <v>367647</v>
      </c>
      <c r="D82" s="95">
        <v>367647</v>
      </c>
      <c r="E82" s="95">
        <v>367647</v>
      </c>
      <c r="F82" s="95">
        <v>367647</v>
      </c>
      <c r="G82" s="96">
        <v>367647</v>
      </c>
      <c r="H82" s="96">
        <v>367647</v>
      </c>
    </row>
    <row r="83" spans="1:8" s="34" customFormat="1" ht="12.75">
      <c r="A83" s="98"/>
      <c r="B83" s="94" t="s">
        <v>164</v>
      </c>
      <c r="C83" s="95">
        <v>367647</v>
      </c>
      <c r="D83" s="95">
        <v>367647</v>
      </c>
      <c r="E83" s="95">
        <f>SUM(E79:E82)</f>
        <v>367647</v>
      </c>
      <c r="F83" s="215">
        <v>367647</v>
      </c>
      <c r="G83" s="96">
        <v>367647</v>
      </c>
      <c r="H83" s="96">
        <v>367647</v>
      </c>
    </row>
    <row r="84" spans="1:8" s="34" customFormat="1" ht="12.75">
      <c r="A84" s="46" t="s">
        <v>17</v>
      </c>
      <c r="B84" s="94" t="s">
        <v>165</v>
      </c>
      <c r="C84" s="95"/>
      <c r="D84" s="96"/>
      <c r="E84" s="97"/>
      <c r="F84" s="95"/>
      <c r="G84" s="96"/>
      <c r="H84" s="96"/>
    </row>
    <row r="85" spans="1:8" s="34" customFormat="1" ht="12.75">
      <c r="A85" s="69" t="s">
        <v>156</v>
      </c>
      <c r="B85" s="94" t="s">
        <v>166</v>
      </c>
      <c r="C85" s="95">
        <v>2069232</v>
      </c>
      <c r="D85" s="96">
        <v>2069232</v>
      </c>
      <c r="E85" s="97">
        <v>2069231</v>
      </c>
      <c r="F85" s="95">
        <v>2000751</v>
      </c>
      <c r="G85" s="96">
        <v>2000751</v>
      </c>
      <c r="H85" s="96">
        <v>2000751</v>
      </c>
    </row>
    <row r="86" spans="1:8" s="34" customFormat="1" ht="13.5" thickBot="1">
      <c r="A86" s="99" t="s">
        <v>158</v>
      </c>
      <c r="B86" s="100" t="s">
        <v>167</v>
      </c>
      <c r="C86" s="101">
        <v>339324</v>
      </c>
      <c r="D86" s="102">
        <v>575750</v>
      </c>
      <c r="E86" s="103">
        <v>105487</v>
      </c>
      <c r="F86" s="101">
        <v>377682</v>
      </c>
      <c r="G86" s="102">
        <v>719486</v>
      </c>
      <c r="H86" s="102">
        <v>392910</v>
      </c>
    </row>
    <row r="87" spans="1:8" s="34" customFormat="1" ht="12.75">
      <c r="A87" s="104" t="s">
        <v>168</v>
      </c>
      <c r="B87" s="105"/>
      <c r="C87" s="108">
        <f aca="true" t="shared" si="4" ref="C87:H87">SUM(C74,C75,C76,C77,C83,C85,C86)</f>
        <v>2977122</v>
      </c>
      <c r="D87" s="108">
        <f t="shared" si="4"/>
        <v>3213548</v>
      </c>
      <c r="E87" s="108">
        <f t="shared" si="4"/>
        <v>2743284</v>
      </c>
      <c r="F87" s="108">
        <f t="shared" si="4"/>
        <v>2946999</v>
      </c>
      <c r="G87" s="108">
        <f t="shared" si="4"/>
        <v>3288803</v>
      </c>
      <c r="H87" s="108">
        <f t="shared" si="4"/>
        <v>2962227</v>
      </c>
    </row>
    <row r="88" spans="1:8" s="34" customFormat="1" ht="12.75">
      <c r="A88" s="41" t="s">
        <v>169</v>
      </c>
      <c r="B88" s="42"/>
      <c r="C88" s="43"/>
      <c r="D88" s="44"/>
      <c r="E88" s="45"/>
      <c r="F88" s="43"/>
      <c r="G88" s="44"/>
      <c r="H88" s="44"/>
    </row>
    <row r="89" spans="1:8" s="34" customFormat="1" ht="12.75">
      <c r="A89" s="46" t="s">
        <v>9</v>
      </c>
      <c r="B89" s="94" t="s">
        <v>170</v>
      </c>
      <c r="C89" s="95"/>
      <c r="D89" s="96"/>
      <c r="E89" s="97"/>
      <c r="F89" s="95"/>
      <c r="G89" s="96"/>
      <c r="H89" s="96"/>
    </row>
    <row r="90" spans="1:8" s="34" customFormat="1" ht="12.75">
      <c r="A90" s="46" t="s">
        <v>11</v>
      </c>
      <c r="B90" s="94" t="s">
        <v>171</v>
      </c>
      <c r="C90" s="95"/>
      <c r="D90" s="96"/>
      <c r="E90" s="97"/>
      <c r="F90" s="95"/>
      <c r="G90" s="96"/>
      <c r="H90" s="96"/>
    </row>
    <row r="91" spans="1:8" s="34" customFormat="1" ht="13.5" thickBot="1">
      <c r="A91" s="99" t="s">
        <v>12</v>
      </c>
      <c r="B91" s="94" t="s">
        <v>172</v>
      </c>
      <c r="C91" s="95">
        <v>42000</v>
      </c>
      <c r="D91" s="96">
        <v>42064</v>
      </c>
      <c r="E91" s="97">
        <v>55000</v>
      </c>
      <c r="F91" s="95">
        <v>47392</v>
      </c>
      <c r="G91" s="96">
        <v>47392</v>
      </c>
      <c r="H91" s="96">
        <v>51892</v>
      </c>
    </row>
    <row r="92" spans="1:8" s="34" customFormat="1" ht="12.75">
      <c r="A92" s="104" t="s">
        <v>173</v>
      </c>
      <c r="B92" s="105"/>
      <c r="C92" s="106">
        <f>SUM(C91)</f>
        <v>42000</v>
      </c>
      <c r="D92" s="107">
        <f>SUM(D91)</f>
        <v>42064</v>
      </c>
      <c r="E92" s="108">
        <f>SUM(E89:E91)</f>
        <v>55000</v>
      </c>
      <c r="F92" s="108">
        <f>SUM(F89:F91)</f>
        <v>47392</v>
      </c>
      <c r="G92" s="108">
        <f>SUM(G89:G91)</f>
        <v>47392</v>
      </c>
      <c r="H92" s="108">
        <f>SUM(H89:H91)</f>
        <v>51892</v>
      </c>
    </row>
    <row r="93" spans="1:8" s="34" customFormat="1" ht="12.75">
      <c r="A93" s="41" t="s">
        <v>174</v>
      </c>
      <c r="B93" s="42"/>
      <c r="C93" s="43"/>
      <c r="D93" s="44"/>
      <c r="E93" s="45"/>
      <c r="F93" s="43"/>
      <c r="G93" s="44"/>
      <c r="H93" s="44"/>
    </row>
    <row r="94" spans="1:8" s="34" customFormat="1" ht="12.75">
      <c r="A94" s="41" t="s">
        <v>175</v>
      </c>
      <c r="B94" s="42"/>
      <c r="C94" s="43"/>
      <c r="D94" s="44"/>
      <c r="E94" s="45"/>
      <c r="F94" s="43"/>
      <c r="G94" s="44"/>
      <c r="H94" s="44"/>
    </row>
    <row r="95" spans="1:8" s="34" customFormat="1" ht="12.75">
      <c r="A95" s="46" t="s">
        <v>9</v>
      </c>
      <c r="B95" s="94" t="s">
        <v>176</v>
      </c>
      <c r="C95" s="95"/>
      <c r="D95" s="96"/>
      <c r="E95" s="97"/>
      <c r="F95" s="95"/>
      <c r="G95" s="96"/>
      <c r="H95" s="96"/>
    </row>
    <row r="96" spans="1:8" s="34" customFormat="1" ht="12.75">
      <c r="A96" s="46" t="s">
        <v>11</v>
      </c>
      <c r="B96" s="94" t="s">
        <v>177</v>
      </c>
      <c r="C96" s="95"/>
      <c r="D96" s="96"/>
      <c r="E96" s="97"/>
      <c r="F96" s="95"/>
      <c r="G96" s="96"/>
      <c r="H96" s="96"/>
    </row>
    <row r="97" spans="1:8" s="34" customFormat="1" ht="12.75">
      <c r="A97" s="46" t="s">
        <v>12</v>
      </c>
      <c r="B97" s="94" t="s">
        <v>178</v>
      </c>
      <c r="C97" s="95"/>
      <c r="D97" s="96"/>
      <c r="E97" s="97"/>
      <c r="F97" s="95"/>
      <c r="G97" s="96"/>
      <c r="H97" s="96"/>
    </row>
    <row r="98" spans="1:8" s="34" customFormat="1" ht="12.75">
      <c r="A98" s="46" t="s">
        <v>14</v>
      </c>
      <c r="B98" s="94" t="s">
        <v>179</v>
      </c>
      <c r="C98" s="95"/>
      <c r="D98" s="96"/>
      <c r="E98" s="97"/>
      <c r="F98" s="95"/>
      <c r="G98" s="96"/>
      <c r="H98" s="96"/>
    </row>
    <row r="99" spans="1:8" s="34" customFormat="1" ht="12.75">
      <c r="A99" s="46" t="s">
        <v>15</v>
      </c>
      <c r="B99" s="94" t="s">
        <v>180</v>
      </c>
      <c r="C99" s="95"/>
      <c r="D99" s="96"/>
      <c r="E99" s="97"/>
      <c r="F99" s="95"/>
      <c r="G99" s="96"/>
      <c r="H99" s="96"/>
    </row>
    <row r="100" spans="1:8" s="34" customFormat="1" ht="12.75">
      <c r="A100" s="46" t="s">
        <v>17</v>
      </c>
      <c r="B100" s="94" t="s">
        <v>181</v>
      </c>
      <c r="C100" s="95">
        <v>0</v>
      </c>
      <c r="D100" s="96">
        <v>0</v>
      </c>
      <c r="E100" s="97">
        <v>0</v>
      </c>
      <c r="F100" s="95">
        <v>4129</v>
      </c>
      <c r="G100" s="96">
        <v>4129</v>
      </c>
      <c r="H100" s="96">
        <v>4129</v>
      </c>
    </row>
    <row r="101" spans="1:8" s="34" customFormat="1" ht="12.75">
      <c r="A101" s="46" t="s">
        <v>23</v>
      </c>
      <c r="B101" s="94" t="s">
        <v>182</v>
      </c>
      <c r="C101" s="95"/>
      <c r="D101" s="96"/>
      <c r="E101" s="97"/>
      <c r="F101" s="95"/>
      <c r="G101" s="96"/>
      <c r="H101" s="96"/>
    </row>
    <row r="102" spans="1:8" s="34" customFormat="1" ht="12.75">
      <c r="A102" s="46" t="s">
        <v>26</v>
      </c>
      <c r="B102" s="94" t="s">
        <v>183</v>
      </c>
      <c r="C102" s="95"/>
      <c r="D102" s="96"/>
      <c r="E102" s="97"/>
      <c r="F102" s="95"/>
      <c r="G102" s="96"/>
      <c r="H102" s="96"/>
    </row>
    <row r="103" spans="1:8" s="34" customFormat="1" ht="12.75">
      <c r="A103" s="46" t="s">
        <v>28</v>
      </c>
      <c r="B103" s="94" t="s">
        <v>184</v>
      </c>
      <c r="C103" s="95"/>
      <c r="D103" s="96"/>
      <c r="E103" s="97"/>
      <c r="F103" s="95"/>
      <c r="G103" s="96"/>
      <c r="H103" s="96"/>
    </row>
    <row r="104" spans="1:8" s="34" customFormat="1" ht="25.5">
      <c r="A104" s="46" t="s">
        <v>30</v>
      </c>
      <c r="B104" s="94" t="s">
        <v>185</v>
      </c>
      <c r="C104" s="95"/>
      <c r="D104" s="96"/>
      <c r="E104" s="97"/>
      <c r="F104" s="95"/>
      <c r="G104" s="96"/>
      <c r="H104" s="96"/>
    </row>
    <row r="105" spans="1:8" s="34" customFormat="1" ht="12.75">
      <c r="A105" s="46" t="s">
        <v>32</v>
      </c>
      <c r="B105" s="94" t="s">
        <v>277</v>
      </c>
      <c r="C105" s="95">
        <v>0</v>
      </c>
      <c r="D105" s="96">
        <v>23272</v>
      </c>
      <c r="E105" s="97">
        <v>0</v>
      </c>
      <c r="F105" s="95">
        <v>0</v>
      </c>
      <c r="G105" s="96">
        <v>0</v>
      </c>
      <c r="H105" s="96">
        <v>0</v>
      </c>
    </row>
    <row r="106" spans="1:8" s="34" customFormat="1" ht="12.75">
      <c r="A106" s="46" t="s">
        <v>34</v>
      </c>
      <c r="B106" s="94" t="s">
        <v>187</v>
      </c>
      <c r="C106" s="95"/>
      <c r="D106" s="96"/>
      <c r="E106" s="97"/>
      <c r="F106" s="95"/>
      <c r="G106" s="96"/>
      <c r="H106" s="96"/>
    </row>
    <row r="107" spans="1:8" s="34" customFormat="1" ht="13.5" thickBot="1">
      <c r="A107" s="99" t="s">
        <v>36</v>
      </c>
      <c r="B107" s="94" t="s">
        <v>188</v>
      </c>
      <c r="C107" s="95"/>
      <c r="D107" s="96"/>
      <c r="E107" s="97"/>
      <c r="F107" s="95"/>
      <c r="G107" s="96"/>
      <c r="H107" s="96"/>
    </row>
    <row r="108" spans="1:8" s="34" customFormat="1" ht="12.75">
      <c r="A108" s="104" t="s">
        <v>189</v>
      </c>
      <c r="B108" s="105"/>
      <c r="C108" s="106">
        <f>SUM(C105:C107)</f>
        <v>0</v>
      </c>
      <c r="D108" s="107">
        <f>SUM(D105:D107)</f>
        <v>23272</v>
      </c>
      <c r="E108" s="108">
        <f>SUM(E95:E107)</f>
        <v>0</v>
      </c>
      <c r="F108" s="106">
        <f>SUM(F95:F107)</f>
        <v>4129</v>
      </c>
      <c r="G108" s="107">
        <f>SUM(G95:G107)</f>
        <v>4129</v>
      </c>
      <c r="H108" s="107">
        <f>SUM(H95:H107)</f>
        <v>4129</v>
      </c>
    </row>
    <row r="109" spans="1:8" s="34" customFormat="1" ht="12.75">
      <c r="A109" s="41" t="s">
        <v>190</v>
      </c>
      <c r="B109" s="42"/>
      <c r="C109" s="43"/>
      <c r="D109" s="44"/>
      <c r="E109" s="45"/>
      <c r="F109" s="43"/>
      <c r="G109" s="44"/>
      <c r="H109" s="44"/>
    </row>
    <row r="110" spans="1:8" s="34" customFormat="1" ht="12.75">
      <c r="A110" s="46" t="s">
        <v>9</v>
      </c>
      <c r="B110" s="94" t="s">
        <v>176</v>
      </c>
      <c r="C110" s="95"/>
      <c r="D110" s="96"/>
      <c r="E110" s="97"/>
      <c r="F110" s="95"/>
      <c r="G110" s="96"/>
      <c r="H110" s="96"/>
    </row>
    <row r="111" spans="1:8" s="34" customFormat="1" ht="12.75">
      <c r="A111" s="46" t="s">
        <v>11</v>
      </c>
      <c r="B111" s="94" t="s">
        <v>177</v>
      </c>
      <c r="C111" s="95"/>
      <c r="D111" s="96"/>
      <c r="E111" s="97"/>
      <c r="F111" s="95"/>
      <c r="G111" s="96"/>
      <c r="H111" s="96"/>
    </row>
    <row r="112" spans="1:8" s="34" customFormat="1" ht="12.75">
      <c r="A112" s="46" t="s">
        <v>12</v>
      </c>
      <c r="B112" s="94" t="s">
        <v>178</v>
      </c>
      <c r="C112" s="95"/>
      <c r="D112" s="96"/>
      <c r="E112" s="97"/>
      <c r="F112" s="95"/>
      <c r="G112" s="96"/>
      <c r="H112" s="96"/>
    </row>
    <row r="113" spans="1:8" s="34" customFormat="1" ht="12.75">
      <c r="A113" s="46" t="s">
        <v>14</v>
      </c>
      <c r="B113" s="94" t="s">
        <v>179</v>
      </c>
      <c r="C113" s="95"/>
      <c r="D113" s="96"/>
      <c r="E113" s="97"/>
      <c r="F113" s="95"/>
      <c r="G113" s="96"/>
      <c r="H113" s="96"/>
    </row>
    <row r="114" spans="1:8" s="34" customFormat="1" ht="12.75">
      <c r="A114" s="46" t="s">
        <v>15</v>
      </c>
      <c r="B114" s="94" t="s">
        <v>180</v>
      </c>
      <c r="C114" s="95">
        <v>3000</v>
      </c>
      <c r="D114" s="96">
        <v>3304</v>
      </c>
      <c r="E114" s="97">
        <v>3000</v>
      </c>
      <c r="F114" s="95">
        <v>3800</v>
      </c>
      <c r="G114" s="96">
        <v>3820</v>
      </c>
      <c r="H114" s="96">
        <v>3000</v>
      </c>
    </row>
    <row r="115" spans="1:8" s="34" customFormat="1" ht="12.75">
      <c r="A115" s="46" t="s">
        <v>17</v>
      </c>
      <c r="B115" s="94" t="s">
        <v>181</v>
      </c>
      <c r="C115" s="95">
        <v>6000</v>
      </c>
      <c r="D115" s="96">
        <v>5946</v>
      </c>
      <c r="E115" s="97">
        <v>32000</v>
      </c>
      <c r="F115" s="95">
        <v>17000</v>
      </c>
      <c r="G115" s="96">
        <v>13482</v>
      </c>
      <c r="H115" s="96">
        <v>30000</v>
      </c>
    </row>
    <row r="116" spans="1:8" s="34" customFormat="1" ht="12.75">
      <c r="A116" s="46" t="s">
        <v>23</v>
      </c>
      <c r="B116" s="94" t="s">
        <v>182</v>
      </c>
      <c r="C116" s="95"/>
      <c r="D116" s="96"/>
      <c r="E116" s="97"/>
      <c r="F116" s="95"/>
      <c r="G116" s="96"/>
      <c r="H116" s="96"/>
    </row>
    <row r="117" spans="1:8" s="34" customFormat="1" ht="12.75">
      <c r="A117" s="46" t="s">
        <v>26</v>
      </c>
      <c r="B117" s="94" t="s">
        <v>183</v>
      </c>
      <c r="C117" s="95"/>
      <c r="D117" s="96"/>
      <c r="E117" s="97"/>
      <c r="F117" s="95"/>
      <c r="G117" s="96"/>
      <c r="H117" s="96"/>
    </row>
    <row r="118" spans="1:8" s="34" customFormat="1" ht="12.75">
      <c r="A118" s="46" t="s">
        <v>28</v>
      </c>
      <c r="B118" s="94" t="s">
        <v>184</v>
      </c>
      <c r="C118" s="95"/>
      <c r="D118" s="96"/>
      <c r="E118" s="97"/>
      <c r="F118" s="95"/>
      <c r="G118" s="96"/>
      <c r="H118" s="96"/>
    </row>
    <row r="119" spans="1:8" s="34" customFormat="1" ht="25.5">
      <c r="A119" s="46" t="s">
        <v>30</v>
      </c>
      <c r="B119" s="94" t="s">
        <v>185</v>
      </c>
      <c r="C119" s="95">
        <v>78000</v>
      </c>
      <c r="D119" s="96">
        <v>76741</v>
      </c>
      <c r="E119" s="97">
        <v>82000</v>
      </c>
      <c r="F119" s="95">
        <v>92000</v>
      </c>
      <c r="G119" s="96">
        <v>90117</v>
      </c>
      <c r="H119" s="96">
        <v>80000</v>
      </c>
    </row>
    <row r="120" spans="1:8" s="34" customFormat="1" ht="12.75">
      <c r="A120" s="46" t="s">
        <v>32</v>
      </c>
      <c r="B120" s="94" t="s">
        <v>186</v>
      </c>
      <c r="C120" s="95">
        <v>150</v>
      </c>
      <c r="D120" s="96">
        <v>157</v>
      </c>
      <c r="E120" s="97">
        <v>300</v>
      </c>
      <c r="F120" s="95">
        <v>100</v>
      </c>
      <c r="G120" s="96">
        <v>92</v>
      </c>
      <c r="H120" s="96">
        <v>300</v>
      </c>
    </row>
    <row r="121" spans="1:8" s="34" customFormat="1" ht="12.75">
      <c r="A121" s="46" t="s">
        <v>34</v>
      </c>
      <c r="B121" s="94" t="s">
        <v>187</v>
      </c>
      <c r="C121" s="95"/>
      <c r="D121" s="96"/>
      <c r="E121" s="97"/>
      <c r="F121" s="95"/>
      <c r="G121" s="96"/>
      <c r="H121" s="96"/>
    </row>
    <row r="122" spans="1:8" s="34" customFormat="1" ht="12.75">
      <c r="A122" s="46" t="s">
        <v>36</v>
      </c>
      <c r="B122" s="94" t="s">
        <v>188</v>
      </c>
      <c r="C122" s="95"/>
      <c r="D122" s="96"/>
      <c r="E122" s="97"/>
      <c r="F122" s="95"/>
      <c r="G122" s="96"/>
      <c r="H122" s="96"/>
    </row>
    <row r="123" spans="1:8" s="34" customFormat="1" ht="12.75">
      <c r="A123" s="46" t="s">
        <v>191</v>
      </c>
      <c r="B123" s="94" t="s">
        <v>192</v>
      </c>
      <c r="C123" s="95">
        <v>65000</v>
      </c>
      <c r="D123" s="96">
        <v>63998</v>
      </c>
      <c r="E123" s="97">
        <v>65000</v>
      </c>
      <c r="F123" s="95">
        <v>57000</v>
      </c>
      <c r="G123" s="96">
        <v>57308</v>
      </c>
      <c r="H123" s="96">
        <v>65000</v>
      </c>
    </row>
    <row r="124" spans="1:8" s="34" customFormat="1" ht="13.5" thickBot="1">
      <c r="A124" s="99" t="s">
        <v>38</v>
      </c>
      <c r="B124" s="94" t="s">
        <v>193</v>
      </c>
      <c r="C124" s="95"/>
      <c r="D124" s="96"/>
      <c r="E124" s="97"/>
      <c r="F124" s="95"/>
      <c r="G124" s="96"/>
      <c r="H124" s="96"/>
    </row>
    <row r="125" spans="1:8" s="34" customFormat="1" ht="13.5" thickBot="1">
      <c r="A125" s="104" t="s">
        <v>194</v>
      </c>
      <c r="B125" s="105"/>
      <c r="C125" s="106">
        <f aca="true" t="shared" si="5" ref="C125:H125">SUM(C110:C124)</f>
        <v>152150</v>
      </c>
      <c r="D125" s="107">
        <f t="shared" si="5"/>
        <v>150146</v>
      </c>
      <c r="E125" s="108">
        <f t="shared" si="5"/>
        <v>182300</v>
      </c>
      <c r="F125" s="108">
        <f t="shared" si="5"/>
        <v>169900</v>
      </c>
      <c r="G125" s="108">
        <f t="shared" si="5"/>
        <v>164819</v>
      </c>
      <c r="H125" s="108">
        <f t="shared" si="5"/>
        <v>178300</v>
      </c>
    </row>
    <row r="126" spans="1:8" s="34" customFormat="1" ht="12.75">
      <c r="A126" s="75" t="s">
        <v>195</v>
      </c>
      <c r="B126" s="76"/>
      <c r="C126" s="77">
        <f aca="true" t="shared" si="6" ref="C126:H126">SUM(C108,C125)</f>
        <v>152150</v>
      </c>
      <c r="D126" s="77">
        <f t="shared" si="6"/>
        <v>173418</v>
      </c>
      <c r="E126" s="77">
        <f t="shared" si="6"/>
        <v>182300</v>
      </c>
      <c r="F126" s="77">
        <f t="shared" si="6"/>
        <v>174029</v>
      </c>
      <c r="G126" s="77">
        <f t="shared" si="6"/>
        <v>168948</v>
      </c>
      <c r="H126" s="77">
        <f t="shared" si="6"/>
        <v>182429</v>
      </c>
    </row>
    <row r="127" spans="1:8" s="34" customFormat="1" ht="5.25" customHeight="1" thickBot="1">
      <c r="A127" s="109"/>
      <c r="B127" s="110"/>
      <c r="C127" s="111"/>
      <c r="D127" s="112"/>
      <c r="E127" s="113"/>
      <c r="F127" s="111"/>
      <c r="G127" s="112"/>
      <c r="H127" s="112"/>
    </row>
    <row r="128" spans="1:8" s="34" customFormat="1" ht="13.5" thickBot="1">
      <c r="A128" s="114" t="s">
        <v>196</v>
      </c>
      <c r="B128" s="115"/>
      <c r="C128" s="116">
        <f aca="true" t="shared" si="7" ref="C128:H128">SUM(C87,C92,C126)</f>
        <v>3171272</v>
      </c>
      <c r="D128" s="116">
        <f t="shared" si="7"/>
        <v>3429030</v>
      </c>
      <c r="E128" s="116">
        <f t="shared" si="7"/>
        <v>2980584</v>
      </c>
      <c r="F128" s="116">
        <f t="shared" si="7"/>
        <v>3168420</v>
      </c>
      <c r="G128" s="116">
        <f t="shared" si="7"/>
        <v>3505143</v>
      </c>
      <c r="H128" s="116">
        <f t="shared" si="7"/>
        <v>3196548</v>
      </c>
    </row>
    <row r="129" spans="1:8" s="32" customFormat="1" ht="15">
      <c r="A129" s="29"/>
      <c r="B129" s="30"/>
      <c r="C129" s="31"/>
      <c r="D129" s="31"/>
      <c r="E129" s="31"/>
      <c r="F129" s="31"/>
      <c r="G129" s="31"/>
      <c r="H129" s="31"/>
    </row>
    <row r="130" spans="1:8" s="32" customFormat="1" ht="15">
      <c r="A130" s="29"/>
      <c r="B130" s="30"/>
      <c r="C130" s="31"/>
      <c r="D130" s="31"/>
      <c r="E130" s="31"/>
      <c r="F130" s="31"/>
      <c r="G130" s="31"/>
      <c r="H130" s="31"/>
    </row>
    <row r="131" ht="15.75">
      <c r="A131" s="27" t="s">
        <v>278</v>
      </c>
    </row>
    <row r="132" spans="1:2" ht="15.75">
      <c r="A132" s="251" t="s">
        <v>351</v>
      </c>
      <c r="B132" s="251"/>
    </row>
    <row r="133" spans="1:8" s="7" customFormat="1" ht="50.25" customHeight="1">
      <c r="A133" s="9"/>
      <c r="B133" s="9" t="s">
        <v>236</v>
      </c>
      <c r="C133" s="11"/>
      <c r="D133" s="11"/>
      <c r="E133" s="11"/>
      <c r="F133" s="11"/>
      <c r="G133" s="11"/>
      <c r="H133" s="11"/>
    </row>
    <row r="134" spans="1:8" s="7" customFormat="1" ht="33.75" customHeight="1">
      <c r="A134" s="9"/>
      <c r="B134" s="9"/>
      <c r="C134" s="11"/>
      <c r="D134" s="11"/>
      <c r="E134" s="11"/>
      <c r="F134" s="11"/>
      <c r="G134" s="11"/>
      <c r="H134" s="11"/>
    </row>
    <row r="135" spans="1:8" s="34" customFormat="1" ht="12.75">
      <c r="A135" s="249" t="s">
        <v>73</v>
      </c>
      <c r="B135" s="249" t="s">
        <v>197</v>
      </c>
      <c r="C135" s="117" t="s">
        <v>3</v>
      </c>
      <c r="D135" s="117"/>
      <c r="E135" s="117" t="s">
        <v>2</v>
      </c>
      <c r="F135" s="117" t="s">
        <v>4</v>
      </c>
      <c r="G135" s="117"/>
      <c r="H135" s="205"/>
    </row>
    <row r="136" spans="1:8" s="34" customFormat="1" ht="43.5">
      <c r="A136" s="249"/>
      <c r="B136" s="249"/>
      <c r="C136" s="35" t="s">
        <v>0</v>
      </c>
      <c r="D136" s="35" t="s">
        <v>1</v>
      </c>
      <c r="E136" s="35" t="s">
        <v>2</v>
      </c>
      <c r="F136" s="35" t="s">
        <v>0</v>
      </c>
      <c r="G136" s="35" t="s">
        <v>1</v>
      </c>
      <c r="H136" s="204" t="s">
        <v>2</v>
      </c>
    </row>
    <row r="137" spans="1:8" s="34" customFormat="1" ht="12.75">
      <c r="A137" s="230" t="s">
        <v>9</v>
      </c>
      <c r="B137" s="231" t="s">
        <v>10</v>
      </c>
      <c r="C137" s="232">
        <f>C138+C139+C140+C141+C142</f>
        <v>2645027</v>
      </c>
      <c r="D137" s="233">
        <f>D138+D139+D140+D141+D142</f>
        <v>2633995</v>
      </c>
      <c r="E137" s="234">
        <v>3474696</v>
      </c>
      <c r="F137" s="232">
        <v>2825599</v>
      </c>
      <c r="G137" s="233">
        <v>3022316</v>
      </c>
      <c r="H137" s="235">
        <v>3605786</v>
      </c>
    </row>
    <row r="138" spans="1:8" s="34" customFormat="1" ht="41.25" customHeight="1">
      <c r="A138" s="236" t="s">
        <v>204</v>
      </c>
      <c r="B138" s="237" t="s">
        <v>280</v>
      </c>
      <c r="C138" s="238">
        <v>1407540</v>
      </c>
      <c r="D138" s="239">
        <v>1513545</v>
      </c>
      <c r="E138" s="240">
        <v>1881402</v>
      </c>
      <c r="F138" s="238">
        <v>1386563</v>
      </c>
      <c r="G138" s="239">
        <v>1502479</v>
      </c>
      <c r="H138" s="241">
        <v>1808503</v>
      </c>
    </row>
    <row r="139" spans="1:8" s="34" customFormat="1" ht="25.5">
      <c r="A139" s="236" t="s">
        <v>205</v>
      </c>
      <c r="B139" s="237" t="s">
        <v>281</v>
      </c>
      <c r="C139" s="238">
        <v>711349</v>
      </c>
      <c r="D139" s="239">
        <v>721309</v>
      </c>
      <c r="E139" s="240">
        <v>893307</v>
      </c>
      <c r="F139" s="238">
        <v>909264</v>
      </c>
      <c r="G139" s="239">
        <v>896042</v>
      </c>
      <c r="H139" s="241">
        <v>1123286</v>
      </c>
    </row>
    <row r="140" spans="1:8" s="34" customFormat="1" ht="38.25">
      <c r="A140" s="236" t="s">
        <v>206</v>
      </c>
      <c r="B140" s="237" t="s">
        <v>282</v>
      </c>
      <c r="C140" s="238">
        <v>512545</v>
      </c>
      <c r="D140" s="239">
        <v>378293</v>
      </c>
      <c r="E140" s="240">
        <v>682639</v>
      </c>
      <c r="F140" s="238">
        <v>512146</v>
      </c>
      <c r="G140" s="239">
        <v>605909</v>
      </c>
      <c r="H140" s="241">
        <v>650936</v>
      </c>
    </row>
    <row r="141" spans="1:8" s="34" customFormat="1" ht="38.25">
      <c r="A141" s="236" t="s">
        <v>207</v>
      </c>
      <c r="B141" s="237" t="s">
        <v>283</v>
      </c>
      <c r="C141" s="238">
        <v>11696</v>
      </c>
      <c r="D141" s="239">
        <v>17255</v>
      </c>
      <c r="E141" s="240">
        <v>14761</v>
      </c>
      <c r="F141" s="238">
        <v>15304</v>
      </c>
      <c r="G141" s="239">
        <v>15647</v>
      </c>
      <c r="H141" s="241">
        <v>19975</v>
      </c>
    </row>
    <row r="142" spans="1:8" s="34" customFormat="1" ht="12.75">
      <c r="A142" s="236" t="s">
        <v>284</v>
      </c>
      <c r="B142" s="237" t="s">
        <v>285</v>
      </c>
      <c r="C142" s="238">
        <v>1897</v>
      </c>
      <c r="D142" s="239">
        <v>3593</v>
      </c>
      <c r="E142" s="240">
        <v>2587</v>
      </c>
      <c r="F142" s="238">
        <v>2322</v>
      </c>
      <c r="G142" s="239">
        <v>2239</v>
      </c>
      <c r="H142" s="241">
        <v>3086</v>
      </c>
    </row>
    <row r="143" spans="1:8" s="34" customFormat="1" ht="25.5">
      <c r="A143" s="242" t="s">
        <v>11</v>
      </c>
      <c r="B143" s="243" t="s">
        <v>200</v>
      </c>
      <c r="C143" s="238"/>
      <c r="D143" s="239"/>
      <c r="E143" s="240"/>
      <c r="F143" s="238"/>
      <c r="G143" s="239"/>
      <c r="H143" s="241"/>
    </row>
    <row r="144" spans="1:8" s="34" customFormat="1" ht="25.5">
      <c r="A144" s="242" t="s">
        <v>12</v>
      </c>
      <c r="B144" s="243" t="s">
        <v>13</v>
      </c>
      <c r="C144" s="238"/>
      <c r="D144" s="239"/>
      <c r="E144" s="240"/>
      <c r="F144" s="238"/>
      <c r="G144" s="239"/>
      <c r="H144" s="241"/>
    </row>
    <row r="145" spans="1:8" s="34" customFormat="1" ht="12.75">
      <c r="A145" s="242" t="s">
        <v>14</v>
      </c>
      <c r="B145" s="243" t="s">
        <v>201</v>
      </c>
      <c r="C145" s="238">
        <f>C146+C147</f>
        <v>525429</v>
      </c>
      <c r="D145" s="239">
        <f>D146+D147</f>
        <v>525903</v>
      </c>
      <c r="E145" s="240">
        <v>700576</v>
      </c>
      <c r="F145" s="238">
        <v>478087</v>
      </c>
      <c r="G145" s="239">
        <v>478087</v>
      </c>
      <c r="H145" s="241">
        <v>647279</v>
      </c>
    </row>
    <row r="146" spans="1:8" s="34" customFormat="1" ht="25.5">
      <c r="A146" s="244" t="s">
        <v>211</v>
      </c>
      <c r="B146" s="237" t="s">
        <v>279</v>
      </c>
      <c r="C146" s="238">
        <v>525429</v>
      </c>
      <c r="D146" s="239">
        <v>525429</v>
      </c>
      <c r="E146" s="240">
        <v>700576</v>
      </c>
      <c r="F146" s="238">
        <v>478087</v>
      </c>
      <c r="G146" s="239">
        <v>478087</v>
      </c>
      <c r="H146" s="241">
        <v>647279</v>
      </c>
    </row>
    <row r="147" spans="1:8" s="34" customFormat="1" ht="12.75">
      <c r="A147" s="244" t="s">
        <v>212</v>
      </c>
      <c r="B147" s="237" t="s">
        <v>350</v>
      </c>
      <c r="C147" s="238"/>
      <c r="D147" s="239">
        <v>474</v>
      </c>
      <c r="E147" s="240"/>
      <c r="F147" s="238"/>
      <c r="G147" s="239"/>
      <c r="H147" s="241"/>
    </row>
    <row r="148" spans="1:8" s="34" customFormat="1" ht="13.5" thickBot="1">
      <c r="A148" s="133" t="s">
        <v>77</v>
      </c>
      <c r="B148" s="134"/>
      <c r="C148" s="129"/>
      <c r="D148" s="130"/>
      <c r="E148" s="131"/>
      <c r="F148" s="129"/>
      <c r="G148" s="130"/>
      <c r="H148" s="208"/>
    </row>
    <row r="149" spans="1:8" s="34" customFormat="1" ht="12.75">
      <c r="A149" s="104" t="s">
        <v>15</v>
      </c>
      <c r="B149" s="105" t="s">
        <v>202</v>
      </c>
      <c r="C149" s="106">
        <f>C150</f>
        <v>145500</v>
      </c>
      <c r="D149" s="107">
        <f>D150</f>
        <v>119871</v>
      </c>
      <c r="E149" s="108">
        <f>E150+E151</f>
        <v>242980</v>
      </c>
      <c r="F149" s="106">
        <f>F150</f>
        <v>180000</v>
      </c>
      <c r="G149" s="106">
        <f>G150</f>
        <v>177903</v>
      </c>
      <c r="H149" s="106">
        <v>265730</v>
      </c>
    </row>
    <row r="150" spans="1:8" s="34" customFormat="1" ht="12.75">
      <c r="A150" s="135" t="s">
        <v>156</v>
      </c>
      <c r="B150" s="78" t="s">
        <v>16</v>
      </c>
      <c r="C150" s="129">
        <v>145500</v>
      </c>
      <c r="D150" s="130">
        <v>119871</v>
      </c>
      <c r="E150" s="131">
        <v>242980</v>
      </c>
      <c r="F150" s="129">
        <v>180000</v>
      </c>
      <c r="G150" s="130">
        <v>177903</v>
      </c>
      <c r="H150" s="208">
        <v>265730</v>
      </c>
    </row>
    <row r="151" spans="1:8" s="34" customFormat="1" ht="13.5" thickBot="1">
      <c r="A151" s="135" t="s">
        <v>158</v>
      </c>
      <c r="B151" s="78" t="s">
        <v>214</v>
      </c>
      <c r="C151" s="129"/>
      <c r="D151" s="130"/>
      <c r="E151" s="131"/>
      <c r="F151" s="129"/>
      <c r="G151" s="130"/>
      <c r="H151" s="208"/>
    </row>
    <row r="152" spans="1:8" s="34" customFormat="1" ht="12.75">
      <c r="A152" s="104" t="s">
        <v>17</v>
      </c>
      <c r="B152" s="105" t="s">
        <v>18</v>
      </c>
      <c r="C152" s="106">
        <f>SUM(C153:C156)</f>
        <v>1886582</v>
      </c>
      <c r="D152" s="107">
        <f>SUM(D153:D156)</f>
        <v>1662568</v>
      </c>
      <c r="E152" s="107">
        <f>SUM(E153:E156)</f>
        <v>2547847</v>
      </c>
      <c r="F152" s="106">
        <f>SUM(F153:F156)</f>
        <v>1750211</v>
      </c>
      <c r="G152" s="107">
        <f>SUM(G153:G156)</f>
        <v>1727855</v>
      </c>
      <c r="H152" s="107">
        <v>2222060</v>
      </c>
    </row>
    <row r="153" spans="1:8" s="34" customFormat="1" ht="12.75">
      <c r="A153" s="135" t="s">
        <v>156</v>
      </c>
      <c r="B153" s="78" t="s">
        <v>19</v>
      </c>
      <c r="C153" s="129">
        <v>1526742</v>
      </c>
      <c r="D153" s="130">
        <v>1352846</v>
      </c>
      <c r="E153" s="131">
        <v>2028048</v>
      </c>
      <c r="F153" s="129">
        <v>1406816</v>
      </c>
      <c r="G153" s="130">
        <v>1398308</v>
      </c>
      <c r="H153" s="208">
        <v>1724075</v>
      </c>
    </row>
    <row r="154" spans="1:8" s="34" customFormat="1" ht="12.75">
      <c r="A154" s="135" t="s">
        <v>158</v>
      </c>
      <c r="B154" s="78" t="s">
        <v>20</v>
      </c>
      <c r="C154" s="118"/>
      <c r="D154" s="119"/>
      <c r="E154" s="120"/>
      <c r="F154" s="118"/>
      <c r="G154" s="119"/>
      <c r="H154" s="206"/>
    </row>
    <row r="155" spans="1:8" s="34" customFormat="1" ht="12.75">
      <c r="A155" s="135" t="s">
        <v>160</v>
      </c>
      <c r="B155" s="78" t="s">
        <v>21</v>
      </c>
      <c r="C155" s="118">
        <v>358840</v>
      </c>
      <c r="D155" s="119">
        <v>306921</v>
      </c>
      <c r="E155" s="120">
        <v>478453</v>
      </c>
      <c r="F155" s="118">
        <v>343395</v>
      </c>
      <c r="G155" s="119">
        <v>329547</v>
      </c>
      <c r="H155" s="206">
        <v>457860</v>
      </c>
    </row>
    <row r="156" spans="1:8" s="34" customFormat="1" ht="13.5" thickBot="1">
      <c r="A156" s="135" t="s">
        <v>162</v>
      </c>
      <c r="B156" s="78" t="s">
        <v>22</v>
      </c>
      <c r="C156" s="118">
        <v>1000</v>
      </c>
      <c r="D156" s="119">
        <v>2801</v>
      </c>
      <c r="E156" s="120">
        <v>41346</v>
      </c>
      <c r="F156" s="118"/>
      <c r="G156" s="119">
        <v>0</v>
      </c>
      <c r="H156" s="206">
        <v>40125</v>
      </c>
    </row>
    <row r="157" spans="1:8" s="34" customFormat="1" ht="12.75">
      <c r="A157" s="104" t="s">
        <v>23</v>
      </c>
      <c r="B157" s="105" t="s">
        <v>203</v>
      </c>
      <c r="C157" s="106">
        <f>SUM(C158:C159)</f>
        <v>153000</v>
      </c>
      <c r="D157" s="106">
        <f>SUM(D158:D159)</f>
        <v>154809</v>
      </c>
      <c r="E157" s="108">
        <f>E158+E159</f>
        <v>220000</v>
      </c>
      <c r="F157" s="106">
        <f>SUM(F158:F159)</f>
        <v>171000</v>
      </c>
      <c r="G157" s="107">
        <f>SUM(G158:G159)</f>
        <v>169663</v>
      </c>
      <c r="H157" s="107">
        <v>220000</v>
      </c>
    </row>
    <row r="158" spans="1:8" s="34" customFormat="1" ht="25.5">
      <c r="A158" s="135" t="s">
        <v>156</v>
      </c>
      <c r="B158" s="78" t="s">
        <v>24</v>
      </c>
      <c r="C158" s="118">
        <v>153000</v>
      </c>
      <c r="D158" s="119">
        <v>154809</v>
      </c>
      <c r="E158" s="120">
        <v>220000</v>
      </c>
      <c r="F158" s="118">
        <v>171000</v>
      </c>
      <c r="G158" s="119">
        <v>169663</v>
      </c>
      <c r="H158" s="206">
        <v>220000</v>
      </c>
    </row>
    <row r="159" spans="1:8" s="34" customFormat="1" ht="25.5">
      <c r="A159" s="135" t="s">
        <v>158</v>
      </c>
      <c r="B159" s="78" t="s">
        <v>25</v>
      </c>
      <c r="C159" s="118"/>
      <c r="D159" s="119"/>
      <c r="E159" s="120"/>
      <c r="F159" s="118"/>
      <c r="G159" s="119"/>
      <c r="H159" s="206"/>
    </row>
    <row r="160" spans="1:8" s="34" customFormat="1" ht="12.75">
      <c r="A160" s="132" t="s">
        <v>26</v>
      </c>
      <c r="B160" s="78" t="s">
        <v>27</v>
      </c>
      <c r="C160" s="118">
        <v>527600</v>
      </c>
      <c r="D160" s="119">
        <v>491397</v>
      </c>
      <c r="E160" s="120">
        <v>924453</v>
      </c>
      <c r="F160" s="118">
        <v>647943</v>
      </c>
      <c r="G160" s="119">
        <v>531608</v>
      </c>
      <c r="H160" s="206">
        <v>924860</v>
      </c>
    </row>
    <row r="161" spans="1:8" s="34" customFormat="1" ht="12.75">
      <c r="A161" s="132" t="s">
        <v>215</v>
      </c>
      <c r="B161" s="78" t="s">
        <v>213</v>
      </c>
      <c r="C161" s="118"/>
      <c r="D161" s="119"/>
      <c r="E161" s="120"/>
      <c r="F161" s="118"/>
      <c r="G161" s="119"/>
      <c r="H161" s="206"/>
    </row>
    <row r="162" spans="1:8" s="34" customFormat="1" ht="12.75">
      <c r="A162" s="132" t="s">
        <v>216</v>
      </c>
      <c r="B162" s="78" t="s">
        <v>217</v>
      </c>
      <c r="C162" s="118"/>
      <c r="D162" s="119"/>
      <c r="E162" s="120"/>
      <c r="F162" s="118"/>
      <c r="G162" s="119"/>
      <c r="H162" s="206"/>
    </row>
    <row r="163" spans="1:8" s="34" customFormat="1" ht="25.5">
      <c r="A163" s="132" t="s">
        <v>28</v>
      </c>
      <c r="B163" s="78" t="s">
        <v>29</v>
      </c>
      <c r="C163" s="118"/>
      <c r="D163" s="119"/>
      <c r="E163" s="120"/>
      <c r="F163" s="118"/>
      <c r="G163" s="119"/>
      <c r="H163" s="206"/>
    </row>
    <row r="164" spans="1:8" s="34" customFormat="1" ht="12.75">
      <c r="A164" s="132" t="s">
        <v>218</v>
      </c>
      <c r="B164" s="78" t="s">
        <v>213</v>
      </c>
      <c r="C164" s="118"/>
      <c r="D164" s="119"/>
      <c r="E164" s="120"/>
      <c r="F164" s="118"/>
      <c r="G164" s="119"/>
      <c r="H164" s="206"/>
    </row>
    <row r="165" spans="1:8" s="34" customFormat="1" ht="12.75">
      <c r="A165" s="132" t="s">
        <v>219</v>
      </c>
      <c r="B165" s="78" t="s">
        <v>217</v>
      </c>
      <c r="C165" s="118"/>
      <c r="D165" s="119"/>
      <c r="E165" s="120"/>
      <c r="F165" s="118"/>
      <c r="G165" s="119"/>
      <c r="H165" s="206"/>
    </row>
    <row r="166" spans="1:8" s="34" customFormat="1" ht="25.5">
      <c r="A166" s="132" t="s">
        <v>30</v>
      </c>
      <c r="B166" s="78" t="s">
        <v>31</v>
      </c>
      <c r="C166" s="118"/>
      <c r="D166" s="119"/>
      <c r="E166" s="120"/>
      <c r="F166" s="118"/>
      <c r="G166" s="119"/>
      <c r="H166" s="206"/>
    </row>
    <row r="167" spans="1:8" s="34" customFormat="1" ht="12.75">
      <c r="A167" s="132" t="s">
        <v>32</v>
      </c>
      <c r="B167" s="78" t="s">
        <v>33</v>
      </c>
      <c r="C167" s="118">
        <v>19500</v>
      </c>
      <c r="D167" s="119">
        <v>15750</v>
      </c>
      <c r="E167" s="120">
        <v>21000</v>
      </c>
      <c r="F167" s="118">
        <v>0</v>
      </c>
      <c r="G167" s="119">
        <v>6731</v>
      </c>
      <c r="H167" s="206">
        <v>400</v>
      </c>
    </row>
    <row r="168" spans="1:8" s="34" customFormat="1" ht="25.5">
      <c r="A168" s="132" t="s">
        <v>34</v>
      </c>
      <c r="B168" s="78" t="s">
        <v>35</v>
      </c>
      <c r="C168" s="118"/>
      <c r="D168" s="119"/>
      <c r="E168" s="120"/>
      <c r="F168" s="118"/>
      <c r="G168" s="119"/>
      <c r="H168" s="206"/>
    </row>
    <row r="169" spans="1:8" s="34" customFormat="1" ht="12.75">
      <c r="A169" s="132" t="s">
        <v>36</v>
      </c>
      <c r="B169" s="78" t="s">
        <v>37</v>
      </c>
      <c r="C169" s="118">
        <v>59950</v>
      </c>
      <c r="D169" s="119">
        <v>58678</v>
      </c>
      <c r="E169" s="120">
        <v>52105</v>
      </c>
      <c r="F169" s="118">
        <v>45000</v>
      </c>
      <c r="G169" s="119">
        <v>44650</v>
      </c>
      <c r="H169" s="206">
        <v>52105</v>
      </c>
    </row>
    <row r="170" spans="1:8" s="34" customFormat="1" ht="13.5" thickBot="1">
      <c r="A170" s="132"/>
      <c r="B170" s="78" t="s">
        <v>104</v>
      </c>
      <c r="C170" s="118"/>
      <c r="D170" s="119"/>
      <c r="E170" s="120"/>
      <c r="F170" s="118"/>
      <c r="G170" s="119"/>
      <c r="H170" s="206"/>
    </row>
    <row r="171" spans="1:8" s="34" customFormat="1" ht="25.5">
      <c r="A171" s="104" t="s">
        <v>191</v>
      </c>
      <c r="B171" s="105" t="s">
        <v>39</v>
      </c>
      <c r="C171" s="107">
        <f aca="true" t="shared" si="8" ref="C171:H171">C137+C145-C149-C152-C157-C160+C167-C169</f>
        <v>417324</v>
      </c>
      <c r="D171" s="107">
        <f t="shared" si="8"/>
        <v>688325</v>
      </c>
      <c r="E171" s="107">
        <f t="shared" si="8"/>
        <v>208887</v>
      </c>
      <c r="F171" s="107">
        <f t="shared" si="8"/>
        <v>509532</v>
      </c>
      <c r="G171" s="107">
        <f t="shared" si="8"/>
        <v>855455</v>
      </c>
      <c r="H171" s="107">
        <f t="shared" si="8"/>
        <v>568710</v>
      </c>
    </row>
    <row r="172" spans="1:8" s="34" customFormat="1" ht="12.75">
      <c r="A172" s="132" t="s">
        <v>38</v>
      </c>
      <c r="B172" s="78" t="s">
        <v>41</v>
      </c>
      <c r="C172" s="118"/>
      <c r="D172" s="119"/>
      <c r="E172" s="120"/>
      <c r="F172" s="118"/>
      <c r="G172" s="119"/>
      <c r="H172" s="206"/>
    </row>
    <row r="173" spans="1:8" s="34" customFormat="1" ht="13.5" thickBot="1">
      <c r="A173" s="132" t="s">
        <v>40</v>
      </c>
      <c r="B173" s="78" t="s">
        <v>43</v>
      </c>
      <c r="C173" s="118"/>
      <c r="D173" s="119"/>
      <c r="E173" s="120"/>
      <c r="F173" s="118"/>
      <c r="G173" s="119"/>
      <c r="H173" s="206"/>
    </row>
    <row r="174" spans="1:8" s="34" customFormat="1" ht="12.75">
      <c r="A174" s="104" t="s">
        <v>42</v>
      </c>
      <c r="B174" s="105" t="s">
        <v>45</v>
      </c>
      <c r="C174" s="106">
        <f>C171</f>
        <v>417324</v>
      </c>
      <c r="D174" s="107">
        <f>D171</f>
        <v>688325</v>
      </c>
      <c r="E174" s="108">
        <f>E171+F172-F173</f>
        <v>208887</v>
      </c>
      <c r="F174" s="106">
        <f>F171</f>
        <v>509532</v>
      </c>
      <c r="G174" s="107">
        <f>G171</f>
        <v>855455</v>
      </c>
      <c r="H174" s="107">
        <f>H171+I172-I173</f>
        <v>568710</v>
      </c>
    </row>
    <row r="175" spans="1:8" s="34" customFormat="1" ht="12.75">
      <c r="A175" s="132" t="s">
        <v>44</v>
      </c>
      <c r="B175" s="78" t="s">
        <v>198</v>
      </c>
      <c r="C175" s="118">
        <v>78000</v>
      </c>
      <c r="D175" s="119">
        <v>112575</v>
      </c>
      <c r="E175" s="120">
        <v>103400</v>
      </c>
      <c r="F175" s="118">
        <v>131850</v>
      </c>
      <c r="G175" s="119">
        <v>135969</v>
      </c>
      <c r="H175" s="206">
        <v>175800</v>
      </c>
    </row>
    <row r="176" spans="1:8" s="34" customFormat="1" ht="12.75">
      <c r="A176" s="136"/>
      <c r="B176" s="78" t="s">
        <v>104</v>
      </c>
      <c r="C176" s="137"/>
      <c r="D176" s="138"/>
      <c r="E176" s="139"/>
      <c r="F176" s="137"/>
      <c r="G176" s="138"/>
      <c r="H176" s="209"/>
    </row>
    <row r="177" spans="1:8" s="34" customFormat="1" ht="13.5" thickBot="1">
      <c r="A177" s="136" t="s">
        <v>46</v>
      </c>
      <c r="B177" s="140" t="s">
        <v>48</v>
      </c>
      <c r="C177" s="137"/>
      <c r="D177" s="138"/>
      <c r="E177" s="139"/>
      <c r="F177" s="137"/>
      <c r="G177" s="138"/>
      <c r="H177" s="209"/>
    </row>
    <row r="178" spans="1:8" s="34" customFormat="1" ht="12.75">
      <c r="A178" s="141" t="s">
        <v>47</v>
      </c>
      <c r="B178" s="142" t="s">
        <v>199</v>
      </c>
      <c r="C178" s="121">
        <f aca="true" t="shared" si="9" ref="C178:H178">C174-C175</f>
        <v>339324</v>
      </c>
      <c r="D178" s="122">
        <f t="shared" si="9"/>
        <v>575750</v>
      </c>
      <c r="E178" s="123">
        <f t="shared" si="9"/>
        <v>105487</v>
      </c>
      <c r="F178" s="121">
        <f t="shared" si="9"/>
        <v>377682</v>
      </c>
      <c r="G178" s="121">
        <f t="shared" si="9"/>
        <v>719486</v>
      </c>
      <c r="H178" s="122">
        <f t="shared" si="9"/>
        <v>392910</v>
      </c>
    </row>
    <row r="179" spans="1:8" s="6" customFormat="1" ht="15">
      <c r="A179" s="24"/>
      <c r="B179" s="25"/>
      <c r="C179" s="24"/>
      <c r="D179" s="24"/>
      <c r="E179" s="24"/>
      <c r="F179" s="24"/>
      <c r="G179" s="24"/>
      <c r="H179" s="24"/>
    </row>
    <row r="180" ht="15.75">
      <c r="A180" s="27" t="s">
        <v>5</v>
      </c>
    </row>
    <row r="181" ht="15.75">
      <c r="A181" s="27" t="s">
        <v>59</v>
      </c>
    </row>
    <row r="182" spans="1:8" s="22" customFormat="1" ht="22.5" customHeight="1">
      <c r="A182" s="21"/>
      <c r="B182" s="250" t="s">
        <v>221</v>
      </c>
      <c r="C182" s="250"/>
      <c r="D182" s="250"/>
      <c r="E182" s="250"/>
      <c r="F182" s="250"/>
      <c r="G182" s="250"/>
      <c r="H182" s="250"/>
    </row>
    <row r="183" spans="1:8" s="22" customFormat="1" ht="22.5" customHeight="1">
      <c r="A183" s="21"/>
      <c r="B183" s="23"/>
      <c r="C183" s="23"/>
      <c r="D183" s="23"/>
      <c r="E183" s="23"/>
      <c r="F183" s="23"/>
      <c r="G183" s="23"/>
      <c r="H183" s="23"/>
    </row>
    <row r="184" spans="1:8" s="34" customFormat="1" ht="12.75">
      <c r="A184" s="249" t="s">
        <v>73</v>
      </c>
      <c r="B184" s="249" t="s">
        <v>197</v>
      </c>
      <c r="C184" s="117" t="s">
        <v>3</v>
      </c>
      <c r="D184" s="117"/>
      <c r="E184" s="117"/>
      <c r="F184" s="117" t="s">
        <v>4</v>
      </c>
      <c r="G184" s="117"/>
      <c r="H184" s="205"/>
    </row>
    <row r="185" spans="1:8" s="34" customFormat="1" ht="69">
      <c r="A185" s="249"/>
      <c r="B185" s="249"/>
      <c r="C185" s="35" t="s">
        <v>0</v>
      </c>
      <c r="D185" s="35" t="s">
        <v>1</v>
      </c>
      <c r="E185" s="35" t="s">
        <v>2</v>
      </c>
      <c r="F185" s="35" t="s">
        <v>0</v>
      </c>
      <c r="G185" s="35" t="s">
        <v>1</v>
      </c>
      <c r="H185" s="204" t="s">
        <v>2</v>
      </c>
    </row>
    <row r="186" spans="1:8" s="34" customFormat="1" ht="12.75">
      <c r="A186" s="124" t="s">
        <v>9</v>
      </c>
      <c r="B186" s="125" t="s">
        <v>229</v>
      </c>
      <c r="C186" s="126"/>
      <c r="D186" s="127"/>
      <c r="E186" s="128"/>
      <c r="F186" s="126"/>
      <c r="G186" s="127"/>
      <c r="H186" s="207"/>
    </row>
    <row r="187" spans="1:8" s="34" customFormat="1" ht="12.75">
      <c r="A187" s="132" t="s">
        <v>11</v>
      </c>
      <c r="B187" s="78" t="s">
        <v>230</v>
      </c>
      <c r="C187" s="129"/>
      <c r="D187" s="130"/>
      <c r="E187" s="131"/>
      <c r="F187" s="129"/>
      <c r="G187" s="130"/>
      <c r="H187" s="208"/>
    </row>
    <row r="188" spans="1:8" s="34" customFormat="1" ht="12.75">
      <c r="A188" s="132" t="s">
        <v>12</v>
      </c>
      <c r="B188" s="78" t="s">
        <v>231</v>
      </c>
      <c r="C188" s="129"/>
      <c r="D188" s="130"/>
      <c r="E188" s="131"/>
      <c r="F188" s="129"/>
      <c r="G188" s="130"/>
      <c r="H188" s="208"/>
    </row>
    <row r="189" spans="1:8" s="34" customFormat="1" ht="12.75">
      <c r="A189" s="132" t="s">
        <v>14</v>
      </c>
      <c r="B189" s="78" t="s">
        <v>232</v>
      </c>
      <c r="C189" s="129"/>
      <c r="D189" s="130"/>
      <c r="E189" s="131"/>
      <c r="F189" s="129"/>
      <c r="G189" s="130"/>
      <c r="H189" s="208"/>
    </row>
    <row r="190" spans="1:8" s="34" customFormat="1" ht="12.75">
      <c r="A190" s="132" t="s">
        <v>15</v>
      </c>
      <c r="B190" s="78" t="s">
        <v>233</v>
      </c>
      <c r="C190" s="129"/>
      <c r="D190" s="130"/>
      <c r="E190" s="131"/>
      <c r="F190" s="129"/>
      <c r="G190" s="130"/>
      <c r="H190" s="208"/>
    </row>
    <row r="191" spans="1:8" s="34" customFormat="1" ht="25.5">
      <c r="A191" s="132" t="s">
        <v>17</v>
      </c>
      <c r="B191" s="78" t="s">
        <v>234</v>
      </c>
      <c r="C191" s="129"/>
      <c r="D191" s="130"/>
      <c r="E191" s="131"/>
      <c r="F191" s="129"/>
      <c r="G191" s="130"/>
      <c r="H191" s="208"/>
    </row>
  </sheetData>
  <sheetProtection/>
  <mergeCells count="8">
    <mergeCell ref="A184:A185"/>
    <mergeCell ref="B184:B185"/>
    <mergeCell ref="B182:H182"/>
    <mergeCell ref="A5:A6"/>
    <mergeCell ref="B5:B6"/>
    <mergeCell ref="A135:A136"/>
    <mergeCell ref="B135:B136"/>
    <mergeCell ref="A132:B132"/>
  </mergeCells>
  <printOptions/>
  <pageMargins left="0.7874015748031497" right="0.35433070866141736" top="0.4330708661417323" bottom="0.31496062992125984" header="0.31496062992125984" footer="0.2755905511811024"/>
  <pageSetup horizontalDpi="600" verticalDpi="600" orientation="portrait" paperSize="9" scale="85" r:id="rId1"/>
  <rowBreaks count="3" manualBreakCount="3">
    <brk id="52" max="7" man="1"/>
    <brk id="130" max="255" man="1"/>
    <brk id="179" max="7" man="1"/>
  </rowBreaks>
</worksheet>
</file>

<file path=xl/worksheets/sheet2.xml><?xml version="1.0" encoding="utf-8"?>
<worksheet xmlns="http://schemas.openxmlformats.org/spreadsheetml/2006/main" xmlns:r="http://schemas.openxmlformats.org/officeDocument/2006/relationships">
  <dimension ref="A1:K172"/>
  <sheetViews>
    <sheetView zoomScale="85" zoomScaleNormal="85" zoomScalePageLayoutView="0" workbookViewId="0" topLeftCell="A4">
      <pane ySplit="3" topLeftCell="A7" activePane="bottomLeft" state="frozen"/>
      <selection pane="topLeft" activeCell="A4" sqref="A4"/>
      <selection pane="bottomLeft" activeCell="H16" sqref="H16"/>
    </sheetView>
  </sheetViews>
  <sheetFormatPr defaultColWidth="9.140625" defaultRowHeight="15"/>
  <cols>
    <col min="1" max="1" width="4.57421875" style="2" customWidth="1"/>
    <col min="2" max="2" width="13.00390625" style="2" customWidth="1"/>
    <col min="3" max="3" width="34.57421875" style="2" customWidth="1"/>
    <col min="4" max="4" width="10.7109375" style="2" customWidth="1"/>
    <col min="5" max="5" width="12.421875" style="2" customWidth="1"/>
    <col min="6" max="6" width="10.28125" style="2" customWidth="1"/>
    <col min="7" max="7" width="10.8515625" style="2" customWidth="1"/>
    <col min="8" max="10" width="10.28125" style="2" customWidth="1"/>
    <col min="11" max="11" width="11.28125" style="2" customWidth="1"/>
    <col min="12" max="16384" width="9.140625" style="2" customWidth="1"/>
  </cols>
  <sheetData>
    <row r="1" spans="1:8" s="5" customFormat="1" ht="15.75">
      <c r="A1" s="27" t="s">
        <v>5</v>
      </c>
      <c r="B1" s="13"/>
      <c r="C1" s="12"/>
      <c r="D1" s="12"/>
      <c r="E1" s="12"/>
      <c r="F1" s="12"/>
      <c r="G1" s="12"/>
      <c r="H1" s="12"/>
    </row>
    <row r="2" spans="1:8" s="5" customFormat="1" ht="15.75">
      <c r="A2" s="27" t="s">
        <v>59</v>
      </c>
      <c r="B2" s="13"/>
      <c r="C2" s="12"/>
      <c r="D2" s="12"/>
      <c r="E2" s="12"/>
      <c r="F2" s="12"/>
      <c r="G2" s="12"/>
      <c r="H2" s="12"/>
    </row>
    <row r="4" spans="1:10" ht="24" customHeight="1">
      <c r="A4" s="1"/>
      <c r="B4" s="252" t="s">
        <v>72</v>
      </c>
      <c r="C4" s="252"/>
      <c r="D4" s="252"/>
      <c r="E4" s="252"/>
      <c r="F4" s="252"/>
      <c r="G4" s="252"/>
      <c r="H4" s="252"/>
      <c r="I4" s="252"/>
      <c r="J4" s="10"/>
    </row>
    <row r="5" spans="1:10" ht="15">
      <c r="A5" s="3"/>
      <c r="B5" s="4" t="s">
        <v>313</v>
      </c>
      <c r="C5" s="3"/>
      <c r="D5" s="3"/>
      <c r="E5" s="3"/>
      <c r="F5" s="3"/>
      <c r="G5" s="3"/>
      <c r="H5" s="3"/>
      <c r="I5" s="3"/>
      <c r="J5" s="3"/>
    </row>
    <row r="6" spans="1:11" s="14" customFormat="1" ht="76.5">
      <c r="A6" s="181" t="s">
        <v>73</v>
      </c>
      <c r="B6" s="181" t="s">
        <v>74</v>
      </c>
      <c r="C6" s="181" t="s">
        <v>75</v>
      </c>
      <c r="D6" s="181" t="s">
        <v>76</v>
      </c>
      <c r="E6" s="181" t="s">
        <v>235</v>
      </c>
      <c r="F6" s="181" t="s">
        <v>80</v>
      </c>
      <c r="G6" s="181" t="s">
        <v>81</v>
      </c>
      <c r="H6" s="181" t="s">
        <v>335</v>
      </c>
      <c r="I6" s="181" t="s">
        <v>336</v>
      </c>
      <c r="J6" s="181" t="s">
        <v>337</v>
      </c>
      <c r="K6" s="181" t="s">
        <v>82</v>
      </c>
    </row>
    <row r="7" spans="1:11" ht="18" customHeight="1">
      <c r="A7" s="182">
        <v>1</v>
      </c>
      <c r="B7" s="253" t="s">
        <v>291</v>
      </c>
      <c r="C7" s="253"/>
      <c r="D7" s="253"/>
      <c r="E7" s="253"/>
      <c r="F7" s="253"/>
      <c r="G7" s="253"/>
      <c r="H7" s="253"/>
      <c r="I7" s="253"/>
      <c r="J7" s="253"/>
      <c r="K7" s="253"/>
    </row>
    <row r="8" spans="1:11" ht="162.75" customHeight="1">
      <c r="A8" s="210" t="s">
        <v>55</v>
      </c>
      <c r="B8" s="188" t="s">
        <v>296</v>
      </c>
      <c r="C8" s="189" t="s">
        <v>297</v>
      </c>
      <c r="D8" s="183" t="s">
        <v>276</v>
      </c>
      <c r="E8" s="185" t="s">
        <v>312</v>
      </c>
      <c r="F8" s="184">
        <v>152435</v>
      </c>
      <c r="G8" s="184">
        <v>18078</v>
      </c>
      <c r="H8" s="184">
        <f>F8-G8</f>
        <v>134357</v>
      </c>
      <c r="I8" s="184">
        <v>50000</v>
      </c>
      <c r="J8" s="184">
        <v>37929</v>
      </c>
      <c r="K8" s="184">
        <f>F8-G8-H8</f>
        <v>0</v>
      </c>
    </row>
    <row r="9" spans="1:11" ht="153" customHeight="1">
      <c r="A9" s="225" t="s">
        <v>56</v>
      </c>
      <c r="B9" s="188" t="s">
        <v>298</v>
      </c>
      <c r="C9" s="211" t="s">
        <v>299</v>
      </c>
      <c r="D9" s="183" t="s">
        <v>276</v>
      </c>
      <c r="E9" s="184" t="s">
        <v>338</v>
      </c>
      <c r="F9" s="184">
        <v>104900</v>
      </c>
      <c r="G9" s="184">
        <v>3696</v>
      </c>
      <c r="H9" s="184">
        <v>66600</v>
      </c>
      <c r="I9" s="184">
        <v>49950</v>
      </c>
      <c r="J9" s="184">
        <v>35439</v>
      </c>
      <c r="K9" s="184">
        <f>F9-G9-H9</f>
        <v>34604</v>
      </c>
    </row>
    <row r="10" spans="1:11" ht="15">
      <c r="A10" s="186"/>
      <c r="B10" s="181" t="s">
        <v>50</v>
      </c>
      <c r="C10" s="187" t="s">
        <v>78</v>
      </c>
      <c r="D10" s="187" t="s">
        <v>78</v>
      </c>
      <c r="E10" s="187" t="s">
        <v>78</v>
      </c>
      <c r="F10" s="181"/>
      <c r="G10" s="181"/>
      <c r="H10" s="181"/>
      <c r="I10" s="181"/>
      <c r="J10" s="181"/>
      <c r="K10" s="181"/>
    </row>
    <row r="172" ht="50.25" customHeight="1">
      <c r="B172" s="26"/>
    </row>
  </sheetData>
  <sheetProtection/>
  <mergeCells count="2">
    <mergeCell ref="B4:I4"/>
    <mergeCell ref="B7:K7"/>
  </mergeCells>
  <printOptions/>
  <pageMargins left="0.5511811023622047" right="0.2755905511811024"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92"/>
  <sheetViews>
    <sheetView zoomScale="98" zoomScaleNormal="98" zoomScaleSheetLayoutView="125" zoomScalePageLayoutView="0" workbookViewId="0" topLeftCell="A1">
      <selection activeCell="B30" sqref="B30"/>
    </sheetView>
  </sheetViews>
  <sheetFormatPr defaultColWidth="45.8515625" defaultRowHeight="15"/>
  <cols>
    <col min="1" max="1" width="6.140625" style="15" customWidth="1"/>
    <col min="2" max="2" width="36.421875" style="9" customWidth="1"/>
    <col min="3" max="3" width="12.00390625" style="11" customWidth="1"/>
    <col min="4" max="4" width="8.57421875" style="11" customWidth="1"/>
    <col min="5" max="5" width="9.00390625" style="11" customWidth="1"/>
    <col min="6" max="6" width="8.57421875" style="11" customWidth="1"/>
    <col min="7" max="8" width="8.421875" style="11" customWidth="1"/>
    <col min="9" max="9" width="9.140625" style="199" customWidth="1"/>
    <col min="10" max="246" width="9.140625" style="11" customWidth="1"/>
    <col min="247" max="247" width="6.140625" style="11" customWidth="1"/>
    <col min="248" max="16384" width="45.8515625" style="11" customWidth="1"/>
  </cols>
  <sheetData>
    <row r="1" spans="1:10" s="5" customFormat="1" ht="15.75">
      <c r="A1" s="27" t="s">
        <v>268</v>
      </c>
      <c r="B1" s="13"/>
      <c r="C1" s="12"/>
      <c r="D1" s="12"/>
      <c r="E1" s="12"/>
      <c r="F1" s="12"/>
      <c r="G1" s="12"/>
      <c r="H1" s="12"/>
      <c r="I1" s="198"/>
      <c r="J1" s="198"/>
    </row>
    <row r="2" spans="1:10" s="5" customFormat="1" ht="15.75">
      <c r="A2" s="27" t="s">
        <v>348</v>
      </c>
      <c r="B2" s="13"/>
      <c r="C2" s="12"/>
      <c r="D2" s="12"/>
      <c r="E2" s="12"/>
      <c r="F2" s="12"/>
      <c r="G2" s="12"/>
      <c r="H2" s="12"/>
      <c r="I2" s="198"/>
      <c r="J2" s="198"/>
    </row>
    <row r="3" spans="1:10" ht="15.75">
      <c r="A3" s="11"/>
      <c r="B3" s="9" t="s">
        <v>237</v>
      </c>
      <c r="J3" s="199"/>
    </row>
    <row r="4" spans="1:10" ht="15.75">
      <c r="A4" s="11"/>
      <c r="J4" s="199"/>
    </row>
    <row r="5" spans="1:10" s="143" customFormat="1" ht="13.5" customHeight="1">
      <c r="A5" s="17"/>
      <c r="B5" s="8"/>
      <c r="C5" s="18" t="s">
        <v>6</v>
      </c>
      <c r="D5" s="193"/>
      <c r="E5" s="193"/>
      <c r="F5" s="193" t="s">
        <v>7</v>
      </c>
      <c r="G5" s="193"/>
      <c r="H5" s="193"/>
      <c r="I5" s="200"/>
      <c r="J5" s="200"/>
    </row>
    <row r="6" spans="1:10" s="143" customFormat="1" ht="66">
      <c r="A6" s="19"/>
      <c r="B6" s="20" t="s">
        <v>8</v>
      </c>
      <c r="C6" s="194" t="s">
        <v>0</v>
      </c>
      <c r="D6" s="194" t="s">
        <v>1</v>
      </c>
      <c r="E6" s="194" t="s">
        <v>2</v>
      </c>
      <c r="F6" s="214" t="s">
        <v>0</v>
      </c>
      <c r="G6" s="214" t="s">
        <v>1</v>
      </c>
      <c r="H6" s="194" t="s">
        <v>2</v>
      </c>
      <c r="I6" s="229" t="s">
        <v>349</v>
      </c>
      <c r="J6" s="190" t="s">
        <v>334</v>
      </c>
    </row>
    <row r="7" spans="1:10" s="143" customFormat="1" ht="12.75">
      <c r="A7" s="144" t="s">
        <v>9</v>
      </c>
      <c r="B7" s="145" t="s">
        <v>64</v>
      </c>
      <c r="C7" s="195">
        <f>C8+C9+C10</f>
        <v>97</v>
      </c>
      <c r="D7" s="195">
        <f>D8+D9+D10</f>
        <v>93</v>
      </c>
      <c r="E7" s="195">
        <f>E8+E9+E10</f>
        <v>97</v>
      </c>
      <c r="F7" s="195">
        <v>95</v>
      </c>
      <c r="G7" s="195">
        <v>94</v>
      </c>
      <c r="H7" s="195">
        <v>95</v>
      </c>
      <c r="I7" s="213"/>
      <c r="J7" s="213"/>
    </row>
    <row r="8" spans="1:10" s="143" customFormat="1" ht="12.75">
      <c r="A8" s="146" t="s">
        <v>204</v>
      </c>
      <c r="B8" s="147" t="s">
        <v>61</v>
      </c>
      <c r="C8" s="192">
        <v>3</v>
      </c>
      <c r="D8" s="192">
        <v>3</v>
      </c>
      <c r="E8" s="192">
        <v>3</v>
      </c>
      <c r="F8" s="192">
        <v>3</v>
      </c>
      <c r="G8" s="192">
        <v>2</v>
      </c>
      <c r="H8" s="192">
        <v>3</v>
      </c>
      <c r="I8" s="213"/>
      <c r="J8" s="213"/>
    </row>
    <row r="9" spans="1:10" s="143" customFormat="1" ht="25.5">
      <c r="A9" s="146" t="s">
        <v>205</v>
      </c>
      <c r="B9" s="147" t="s">
        <v>62</v>
      </c>
      <c r="C9" s="192">
        <v>6</v>
      </c>
      <c r="D9" s="192">
        <v>6</v>
      </c>
      <c r="E9" s="192">
        <v>6</v>
      </c>
      <c r="F9" s="192">
        <v>6</v>
      </c>
      <c r="G9" s="192">
        <v>6</v>
      </c>
      <c r="H9" s="192">
        <v>6</v>
      </c>
      <c r="I9" s="213"/>
      <c r="J9" s="213"/>
    </row>
    <row r="10" spans="1:10" s="143" customFormat="1" ht="12.75">
      <c r="A10" s="146" t="s">
        <v>206</v>
      </c>
      <c r="B10" s="147" t="s">
        <v>63</v>
      </c>
      <c r="C10" s="192">
        <v>88</v>
      </c>
      <c r="D10" s="192">
        <v>84</v>
      </c>
      <c r="E10" s="192">
        <v>88</v>
      </c>
      <c r="F10" s="192">
        <v>86</v>
      </c>
      <c r="G10" s="192">
        <v>86</v>
      </c>
      <c r="H10" s="192">
        <v>86</v>
      </c>
      <c r="I10" s="213"/>
      <c r="J10" s="213"/>
    </row>
    <row r="11" spans="1:10" s="143" customFormat="1" ht="12.75">
      <c r="A11" s="144" t="s">
        <v>11</v>
      </c>
      <c r="B11" s="148" t="s">
        <v>57</v>
      </c>
      <c r="C11" s="195">
        <v>7</v>
      </c>
      <c r="D11" s="195">
        <v>7</v>
      </c>
      <c r="E11" s="195">
        <v>7</v>
      </c>
      <c r="F11" s="195">
        <v>4</v>
      </c>
      <c r="G11" s="195">
        <v>7</v>
      </c>
      <c r="H11" s="195">
        <v>4</v>
      </c>
      <c r="I11" s="213"/>
      <c r="J11" s="213"/>
    </row>
    <row r="12" spans="1:10" s="143" customFormat="1" ht="12.75">
      <c r="A12" s="144" t="s">
        <v>12</v>
      </c>
      <c r="B12" s="148" t="s">
        <v>49</v>
      </c>
      <c r="C12" s="196">
        <f>C13+C18+C22</f>
        <v>1748682</v>
      </c>
      <c r="D12" s="195">
        <f>D13+D18+D22</f>
        <v>1557352</v>
      </c>
      <c r="E12" s="196">
        <f>E13+E18+E22</f>
        <v>2331575</v>
      </c>
      <c r="F12" s="196">
        <v>1625150</v>
      </c>
      <c r="G12" s="195">
        <v>1587538</v>
      </c>
      <c r="H12" s="196">
        <v>2166867</v>
      </c>
      <c r="I12" s="213">
        <f>D12/G12*100</f>
        <v>98.09856519969917</v>
      </c>
      <c r="J12" s="213">
        <f>D12/C12*100</f>
        <v>89.05861671819119</v>
      </c>
    </row>
    <row r="13" spans="1:10" s="143" customFormat="1" ht="12.75">
      <c r="A13" s="146" t="s">
        <v>208</v>
      </c>
      <c r="B13" s="149" t="s">
        <v>60</v>
      </c>
      <c r="C13" s="192">
        <v>1147152</v>
      </c>
      <c r="D13" s="197">
        <v>1055122</v>
      </c>
      <c r="E13" s="192">
        <v>1529536</v>
      </c>
      <c r="F13" s="192">
        <v>1060130</v>
      </c>
      <c r="G13" s="192">
        <v>1037698</v>
      </c>
      <c r="H13" s="192">
        <v>1413515</v>
      </c>
      <c r="I13" s="213">
        <f aca="true" t="shared" si="0" ref="I13:I22">D13/G13*100</f>
        <v>101.67910124140165</v>
      </c>
      <c r="J13" s="213">
        <f aca="true" t="shared" si="1" ref="J13:J22">D13/C13*100</f>
        <v>91.97752346681172</v>
      </c>
    </row>
    <row r="14" spans="1:10" s="143" customFormat="1" ht="12.75">
      <c r="A14" s="146" t="s">
        <v>222</v>
      </c>
      <c r="B14" s="147" t="s">
        <v>61</v>
      </c>
      <c r="C14" s="228">
        <v>50007</v>
      </c>
      <c r="D14" s="228">
        <v>46217</v>
      </c>
      <c r="E14" s="228">
        <v>69432</v>
      </c>
      <c r="F14" s="192">
        <v>47470</v>
      </c>
      <c r="G14" s="192">
        <v>36124</v>
      </c>
      <c r="H14" s="192">
        <v>63058</v>
      </c>
      <c r="I14" s="213">
        <f t="shared" si="0"/>
        <v>127.93987376813199</v>
      </c>
      <c r="J14" s="213">
        <f t="shared" si="1"/>
        <v>92.4210610514528</v>
      </c>
    </row>
    <row r="15" spans="1:10" s="143" customFormat="1" ht="25.5">
      <c r="A15" s="146" t="s">
        <v>223</v>
      </c>
      <c r="B15" s="147" t="s">
        <v>62</v>
      </c>
      <c r="C15" s="228">
        <v>102465</v>
      </c>
      <c r="D15" s="228">
        <v>103691</v>
      </c>
      <c r="E15" s="228">
        <v>136620</v>
      </c>
      <c r="F15" s="192">
        <v>108300</v>
      </c>
      <c r="G15" s="192">
        <v>110822</v>
      </c>
      <c r="H15" s="192">
        <v>137472</v>
      </c>
      <c r="I15" s="213">
        <f t="shared" si="0"/>
        <v>93.5653570590677</v>
      </c>
      <c r="J15" s="213">
        <f t="shared" si="1"/>
        <v>101.19650612404236</v>
      </c>
    </row>
    <row r="16" spans="1:10" s="143" customFormat="1" ht="12.75">
      <c r="A16" s="146" t="s">
        <v>224</v>
      </c>
      <c r="B16" s="147" t="s">
        <v>63</v>
      </c>
      <c r="C16" s="192">
        <f>C13-C14-C15</f>
        <v>994680</v>
      </c>
      <c r="D16" s="192">
        <f>D13-D14-D15</f>
        <v>905214</v>
      </c>
      <c r="E16" s="192">
        <f>E13-E14-E15</f>
        <v>1323484</v>
      </c>
      <c r="F16" s="192">
        <v>904360</v>
      </c>
      <c r="G16" s="192">
        <v>890752</v>
      </c>
      <c r="H16" s="192">
        <v>1212985</v>
      </c>
      <c r="I16" s="213">
        <f t="shared" si="0"/>
        <v>101.62357199310246</v>
      </c>
      <c r="J16" s="213">
        <f t="shared" si="1"/>
        <v>91.00554952346484</v>
      </c>
    </row>
    <row r="17" spans="1:10" s="143" customFormat="1" ht="12.75">
      <c r="A17" s="146" t="s">
        <v>225</v>
      </c>
      <c r="B17" s="147" t="s">
        <v>79</v>
      </c>
      <c r="C17" s="192"/>
      <c r="D17" s="192"/>
      <c r="E17" s="192"/>
      <c r="F17" s="192"/>
      <c r="G17" s="192"/>
      <c r="H17" s="192"/>
      <c r="I17" s="213"/>
      <c r="J17" s="213"/>
    </row>
    <row r="18" spans="1:10" s="143" customFormat="1" ht="12.75">
      <c r="A18" s="150" t="s">
        <v>209</v>
      </c>
      <c r="B18" s="20" t="s">
        <v>52</v>
      </c>
      <c r="C18" s="192">
        <v>242690</v>
      </c>
      <c r="D18" s="197">
        <v>181580</v>
      </c>
      <c r="E18" s="192">
        <v>323586</v>
      </c>
      <c r="F18" s="192">
        <v>221620</v>
      </c>
      <c r="G18" s="192">
        <v>208966</v>
      </c>
      <c r="H18" s="192">
        <v>295490</v>
      </c>
      <c r="I18" s="213">
        <f t="shared" si="0"/>
        <v>86.8945187255343</v>
      </c>
      <c r="J18" s="213">
        <f t="shared" si="1"/>
        <v>74.81972887222382</v>
      </c>
    </row>
    <row r="19" spans="1:10" s="143" customFormat="1" ht="12.75">
      <c r="A19" s="150" t="s">
        <v>226</v>
      </c>
      <c r="B19" s="147" t="s">
        <v>61</v>
      </c>
      <c r="C19" s="228">
        <v>7300</v>
      </c>
      <c r="D19" s="228">
        <v>7296</v>
      </c>
      <c r="E19" s="228">
        <v>7300</v>
      </c>
      <c r="F19" s="192">
        <v>5313</v>
      </c>
      <c r="G19" s="192">
        <v>3828</v>
      </c>
      <c r="H19" s="192">
        <v>5313</v>
      </c>
      <c r="I19" s="213">
        <f t="shared" si="0"/>
        <v>190.59561128526644</v>
      </c>
      <c r="J19" s="213">
        <f t="shared" si="1"/>
        <v>99.94520547945206</v>
      </c>
    </row>
    <row r="20" spans="1:10" s="143" customFormat="1" ht="25.5">
      <c r="A20" s="150" t="s">
        <v>227</v>
      </c>
      <c r="B20" s="147" t="s">
        <v>62</v>
      </c>
      <c r="C20" s="228">
        <v>20000</v>
      </c>
      <c r="D20" s="228">
        <v>18016</v>
      </c>
      <c r="E20" s="228">
        <v>26500</v>
      </c>
      <c r="F20" s="192">
        <v>23350</v>
      </c>
      <c r="G20" s="192">
        <v>29093</v>
      </c>
      <c r="H20" s="192">
        <v>27450</v>
      </c>
      <c r="I20" s="213">
        <f t="shared" si="0"/>
        <v>61.92554910115835</v>
      </c>
      <c r="J20" s="213">
        <f t="shared" si="1"/>
        <v>90.08</v>
      </c>
    </row>
    <row r="21" spans="1:10" s="143" customFormat="1" ht="12.75">
      <c r="A21" s="150" t="s">
        <v>228</v>
      </c>
      <c r="B21" s="147" t="s">
        <v>63</v>
      </c>
      <c r="C21" s="192">
        <f>C18-C19-C20</f>
        <v>215390</v>
      </c>
      <c r="D21" s="192">
        <f>D18-D19-D20</f>
        <v>156268</v>
      </c>
      <c r="E21" s="192">
        <f>E18-E19-E20</f>
        <v>289786</v>
      </c>
      <c r="F21" s="192">
        <v>192957</v>
      </c>
      <c r="G21" s="192">
        <v>176045</v>
      </c>
      <c r="H21" s="192">
        <v>262727</v>
      </c>
      <c r="I21" s="213">
        <f t="shared" si="0"/>
        <v>88.7659405265699</v>
      </c>
      <c r="J21" s="213">
        <f t="shared" si="1"/>
        <v>72.55118622034449</v>
      </c>
    </row>
    <row r="22" spans="1:10" s="143" customFormat="1" ht="12.75">
      <c r="A22" s="150" t="s">
        <v>275</v>
      </c>
      <c r="B22" s="147" t="s">
        <v>79</v>
      </c>
      <c r="C22" s="192">
        <v>358840</v>
      </c>
      <c r="D22" s="197">
        <v>320650</v>
      </c>
      <c r="E22" s="192">
        <v>478453</v>
      </c>
      <c r="F22" s="192">
        <v>343400</v>
      </c>
      <c r="G22" s="192">
        <v>340874</v>
      </c>
      <c r="H22" s="192">
        <v>457862</v>
      </c>
      <c r="I22" s="213">
        <f t="shared" si="0"/>
        <v>94.06701596484332</v>
      </c>
      <c r="J22" s="213">
        <f t="shared" si="1"/>
        <v>89.357373759893</v>
      </c>
    </row>
    <row r="23" ht="15.75">
      <c r="J23" s="199"/>
    </row>
    <row r="24" spans="2:10" ht="67.5" customHeight="1">
      <c r="B24" s="254"/>
      <c r="C24" s="254"/>
      <c r="D24" s="254"/>
      <c r="E24" s="254"/>
      <c r="F24" s="254"/>
      <c r="G24" s="254"/>
      <c r="H24" s="254"/>
      <c r="I24" s="254"/>
      <c r="J24" s="254"/>
    </row>
    <row r="27" spans="1:9" s="16" customFormat="1" ht="15.75">
      <c r="A27" s="15"/>
      <c r="B27" s="9"/>
      <c r="C27" s="11"/>
      <c r="D27" s="11"/>
      <c r="E27" s="11"/>
      <c r="F27" s="11"/>
      <c r="G27" s="11"/>
      <c r="H27" s="11"/>
      <c r="I27" s="201"/>
    </row>
    <row r="28" spans="1:9" s="16" customFormat="1" ht="15.75">
      <c r="A28" s="15"/>
      <c r="B28" s="9"/>
      <c r="C28" s="11"/>
      <c r="D28" s="11"/>
      <c r="E28" s="11"/>
      <c r="F28" s="11"/>
      <c r="G28" s="11"/>
      <c r="H28" s="11"/>
      <c r="I28" s="201"/>
    </row>
    <row r="29" spans="1:9" s="16" customFormat="1" ht="15.75">
      <c r="A29" s="15"/>
      <c r="B29" s="9"/>
      <c r="C29" s="11"/>
      <c r="D29" s="11"/>
      <c r="E29" s="11"/>
      <c r="F29" s="11"/>
      <c r="G29" s="11"/>
      <c r="H29" s="11"/>
      <c r="I29" s="201"/>
    </row>
    <row r="30" spans="1:9" s="16" customFormat="1" ht="15.75">
      <c r="A30" s="15"/>
      <c r="B30" s="9"/>
      <c r="C30" s="11"/>
      <c r="D30" s="11"/>
      <c r="E30" s="11"/>
      <c r="F30" s="11"/>
      <c r="G30" s="11"/>
      <c r="H30" s="11"/>
      <c r="I30" s="201"/>
    </row>
    <row r="31" spans="1:9" s="16" customFormat="1" ht="15.75">
      <c r="A31" s="15"/>
      <c r="B31" s="9"/>
      <c r="C31" s="11"/>
      <c r="D31" s="11"/>
      <c r="E31" s="11"/>
      <c r="F31" s="11"/>
      <c r="G31" s="11"/>
      <c r="H31" s="11"/>
      <c r="I31" s="201"/>
    </row>
    <row r="32" spans="1:9" s="16" customFormat="1" ht="15.75">
      <c r="A32" s="15"/>
      <c r="B32" s="9"/>
      <c r="C32" s="11"/>
      <c r="D32" s="11"/>
      <c r="E32" s="11"/>
      <c r="F32" s="11"/>
      <c r="G32" s="11"/>
      <c r="H32" s="11"/>
      <c r="I32" s="201"/>
    </row>
    <row r="33" spans="1:9" s="16" customFormat="1" ht="15.75">
      <c r="A33" s="15"/>
      <c r="B33" s="9"/>
      <c r="C33" s="11"/>
      <c r="D33" s="11"/>
      <c r="E33" s="11"/>
      <c r="F33" s="11"/>
      <c r="G33" s="11"/>
      <c r="H33" s="11"/>
      <c r="I33" s="201"/>
    </row>
    <row r="192" ht="50.25" customHeight="1">
      <c r="B192" s="21"/>
    </row>
  </sheetData>
  <sheetProtection/>
  <mergeCells count="1">
    <mergeCell ref="B24:J2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46"/>
  <sheetViews>
    <sheetView workbookViewId="0" topLeftCell="A1">
      <pane ySplit="1" topLeftCell="A2" activePane="bottomLeft" state="frozen"/>
      <selection pane="topLeft" activeCell="A1" sqref="A1"/>
      <selection pane="bottomLeft" activeCell="K46" sqref="K46"/>
    </sheetView>
  </sheetViews>
  <sheetFormatPr defaultColWidth="9.140625" defaultRowHeight="15"/>
  <cols>
    <col min="1" max="1" width="8.140625" style="174" customWidth="1"/>
    <col min="2" max="2" width="14.8515625" style="174" customWidth="1"/>
    <col min="3" max="3" width="28.421875" style="174" customWidth="1"/>
    <col min="4" max="4" width="17.140625" style="174" customWidth="1"/>
    <col min="5" max="5" width="5.7109375" style="175" customWidth="1"/>
    <col min="6" max="9" width="9.140625" style="174" customWidth="1"/>
    <col min="10" max="10" width="8.8515625" style="174" customWidth="1"/>
    <col min="11" max="11" width="9.140625" style="190" customWidth="1"/>
    <col min="12" max="16384" width="9.140625" style="174" customWidth="1"/>
  </cols>
  <sheetData>
    <row r="1" ht="12.75">
      <c r="A1" s="173" t="s">
        <v>268</v>
      </c>
    </row>
    <row r="2" spans="1:3" ht="25.5" customHeight="1">
      <c r="A2" s="176" t="s">
        <v>59</v>
      </c>
      <c r="B2" s="258" t="s">
        <v>344</v>
      </c>
      <c r="C2" s="259"/>
    </row>
    <row r="3" ht="12.75">
      <c r="A3" s="176" t="s">
        <v>238</v>
      </c>
    </row>
    <row r="4" spans="1:12" ht="30.75" customHeight="1">
      <c r="A4" s="177"/>
      <c r="B4" s="179" t="s">
        <v>65</v>
      </c>
      <c r="C4" s="179" t="s">
        <v>66</v>
      </c>
      <c r="D4" s="179" t="s">
        <v>67</v>
      </c>
      <c r="E4" s="180" t="s">
        <v>54</v>
      </c>
      <c r="F4" s="179" t="s">
        <v>68</v>
      </c>
      <c r="G4" s="179" t="s">
        <v>70</v>
      </c>
      <c r="H4" s="179" t="s">
        <v>53</v>
      </c>
      <c r="I4" s="179" t="s">
        <v>69</v>
      </c>
      <c r="J4" s="179" t="s">
        <v>71</v>
      </c>
      <c r="K4" s="202" t="s">
        <v>50</v>
      </c>
      <c r="L4" s="224" t="s">
        <v>332</v>
      </c>
    </row>
    <row r="5" spans="1:12" ht="30.75" customHeight="1">
      <c r="A5" s="174">
        <v>1</v>
      </c>
      <c r="B5" s="226" t="s">
        <v>305</v>
      </c>
      <c r="C5" s="226" t="s">
        <v>306</v>
      </c>
      <c r="D5" s="226" t="s">
        <v>304</v>
      </c>
      <c r="E5" s="227">
        <v>2</v>
      </c>
      <c r="F5" s="226">
        <v>323.63</v>
      </c>
      <c r="G5" s="226">
        <v>119</v>
      </c>
      <c r="H5" s="226">
        <v>80</v>
      </c>
      <c r="I5" s="226">
        <v>5</v>
      </c>
      <c r="J5" s="226">
        <v>12</v>
      </c>
      <c r="K5" s="217">
        <f>SUM(F5:J5)</f>
        <v>539.63</v>
      </c>
      <c r="L5" s="222"/>
    </row>
    <row r="6" spans="1:12" ht="21" customHeight="1">
      <c r="A6" s="174">
        <v>2</v>
      </c>
      <c r="B6" s="226" t="s">
        <v>272</v>
      </c>
      <c r="C6" s="226" t="s">
        <v>292</v>
      </c>
      <c r="D6" s="226" t="s">
        <v>273</v>
      </c>
      <c r="E6" s="227">
        <v>6</v>
      </c>
      <c r="F6" s="226">
        <v>321.19</v>
      </c>
      <c r="G6" s="226">
        <v>738.37</v>
      </c>
      <c r="H6" s="226">
        <v>312</v>
      </c>
      <c r="I6" s="226"/>
      <c r="J6" s="226">
        <v>105.37</v>
      </c>
      <c r="K6" s="217">
        <f aca="true" t="shared" si="0" ref="K6:K43">SUM(F6:J6)</f>
        <v>1476.9299999999998</v>
      </c>
      <c r="L6" s="221"/>
    </row>
    <row r="7" spans="1:12" ht="30.75" customHeight="1">
      <c r="A7" s="174">
        <v>3</v>
      </c>
      <c r="B7" s="226" t="s">
        <v>269</v>
      </c>
      <c r="C7" s="226" t="s">
        <v>270</v>
      </c>
      <c r="D7" s="226" t="s">
        <v>271</v>
      </c>
      <c r="E7" s="227">
        <v>4</v>
      </c>
      <c r="F7" s="226">
        <v>485.97</v>
      </c>
      <c r="G7" s="226">
        <v>423</v>
      </c>
      <c r="H7" s="226">
        <v>228</v>
      </c>
      <c r="I7" s="226"/>
      <c r="J7" s="226"/>
      <c r="K7" s="217">
        <f t="shared" si="0"/>
        <v>1136.97</v>
      </c>
      <c r="L7" s="221"/>
    </row>
    <row r="8" spans="1:12" ht="20.25" customHeight="1">
      <c r="A8" s="174">
        <v>4</v>
      </c>
      <c r="B8" s="226" t="s">
        <v>305</v>
      </c>
      <c r="C8" s="226" t="s">
        <v>306</v>
      </c>
      <c r="D8" s="226" t="s">
        <v>304</v>
      </c>
      <c r="E8" s="227">
        <v>3</v>
      </c>
      <c r="F8" s="226">
        <v>326.63</v>
      </c>
      <c r="G8" s="226">
        <v>197</v>
      </c>
      <c r="H8" s="226">
        <v>120</v>
      </c>
      <c r="I8" s="226">
        <v>5</v>
      </c>
      <c r="J8" s="226">
        <v>40</v>
      </c>
      <c r="K8" s="217">
        <f t="shared" si="0"/>
        <v>688.63</v>
      </c>
      <c r="L8" s="221"/>
    </row>
    <row r="9" spans="1:12" ht="17.25" customHeight="1">
      <c r="A9" s="174">
        <v>5</v>
      </c>
      <c r="B9" s="226" t="s">
        <v>305</v>
      </c>
      <c r="C9" s="226" t="s">
        <v>306</v>
      </c>
      <c r="D9" s="226" t="s">
        <v>304</v>
      </c>
      <c r="E9" s="227">
        <v>2</v>
      </c>
      <c r="F9" s="226">
        <v>558.83</v>
      </c>
      <c r="G9" s="226">
        <v>119</v>
      </c>
      <c r="H9" s="226">
        <v>80</v>
      </c>
      <c r="I9" s="226">
        <v>5</v>
      </c>
      <c r="J9" s="226">
        <v>9</v>
      </c>
      <c r="K9" s="217">
        <f t="shared" si="0"/>
        <v>771.83</v>
      </c>
      <c r="L9" s="221"/>
    </row>
    <row r="10" spans="1:12" ht="19.5" customHeight="1">
      <c r="A10" s="174">
        <v>6</v>
      </c>
      <c r="B10" s="226" t="s">
        <v>305</v>
      </c>
      <c r="C10" s="226" t="s">
        <v>306</v>
      </c>
      <c r="D10" s="226" t="s">
        <v>304</v>
      </c>
      <c r="E10" s="227">
        <v>3</v>
      </c>
      <c r="F10" s="226">
        <v>258.63</v>
      </c>
      <c r="G10" s="226">
        <v>320</v>
      </c>
      <c r="H10" s="226">
        <v>120</v>
      </c>
      <c r="I10" s="226"/>
      <c r="J10" s="226">
        <v>14.3</v>
      </c>
      <c r="K10" s="217">
        <f t="shared" si="0"/>
        <v>712.93</v>
      </c>
      <c r="L10" s="221"/>
    </row>
    <row r="11" spans="1:12" ht="39" customHeight="1">
      <c r="A11" s="174">
        <v>7</v>
      </c>
      <c r="B11" s="226" t="s">
        <v>302</v>
      </c>
      <c r="C11" s="226" t="s">
        <v>303</v>
      </c>
      <c r="D11" s="226" t="s">
        <v>314</v>
      </c>
      <c r="E11" s="227">
        <v>3</v>
      </c>
      <c r="F11" s="226">
        <v>486.97</v>
      </c>
      <c r="G11" s="226">
        <v>190</v>
      </c>
      <c r="H11" s="226">
        <v>138</v>
      </c>
      <c r="I11" s="226">
        <v>9</v>
      </c>
      <c r="J11" s="226">
        <v>10.22</v>
      </c>
      <c r="K11" s="217">
        <f t="shared" si="0"/>
        <v>834.19</v>
      </c>
      <c r="L11" s="221"/>
    </row>
    <row r="12" spans="1:12" ht="39" customHeight="1">
      <c r="A12" s="174">
        <v>8</v>
      </c>
      <c r="B12" s="226" t="s">
        <v>302</v>
      </c>
      <c r="C12" s="226" t="s">
        <v>303</v>
      </c>
      <c r="D12" s="226" t="s">
        <v>308</v>
      </c>
      <c r="E12" s="227">
        <v>1</v>
      </c>
      <c r="F12" s="226"/>
      <c r="G12" s="226"/>
      <c r="H12" s="226">
        <v>29</v>
      </c>
      <c r="I12" s="226"/>
      <c r="J12" s="226"/>
      <c r="K12" s="217">
        <f t="shared" si="0"/>
        <v>29</v>
      </c>
      <c r="L12" s="221"/>
    </row>
    <row r="13" spans="1:12" ht="18.75" customHeight="1">
      <c r="A13" s="174">
        <v>9</v>
      </c>
      <c r="B13" s="226" t="s">
        <v>289</v>
      </c>
      <c r="C13" s="226" t="s">
        <v>290</v>
      </c>
      <c r="D13" s="226" t="s">
        <v>308</v>
      </c>
      <c r="E13" s="227">
        <v>1</v>
      </c>
      <c r="F13" s="226"/>
      <c r="G13" s="226"/>
      <c r="H13" s="226">
        <v>29</v>
      </c>
      <c r="I13" s="226"/>
      <c r="J13" s="226"/>
      <c r="K13" s="217">
        <f t="shared" si="0"/>
        <v>29</v>
      </c>
      <c r="L13" s="221"/>
    </row>
    <row r="14" spans="1:12" ht="30.75" customHeight="1">
      <c r="A14" s="174">
        <v>10</v>
      </c>
      <c r="B14" s="226" t="s">
        <v>315</v>
      </c>
      <c r="C14" s="226" t="s">
        <v>316</v>
      </c>
      <c r="D14" s="226" t="s">
        <v>308</v>
      </c>
      <c r="E14" s="227">
        <v>1</v>
      </c>
      <c r="F14" s="226"/>
      <c r="G14" s="226"/>
      <c r="H14" s="226">
        <v>29</v>
      </c>
      <c r="I14" s="226"/>
      <c r="J14" s="226"/>
      <c r="K14" s="217">
        <f t="shared" si="0"/>
        <v>29</v>
      </c>
      <c r="L14" s="221"/>
    </row>
    <row r="15" spans="1:12" ht="18.75" customHeight="1">
      <c r="A15" s="174">
        <v>11</v>
      </c>
      <c r="B15" s="226" t="s">
        <v>305</v>
      </c>
      <c r="C15" s="226" t="s">
        <v>306</v>
      </c>
      <c r="D15" s="226" t="s">
        <v>304</v>
      </c>
      <c r="E15" s="227">
        <v>3</v>
      </c>
      <c r="F15" s="226">
        <v>332.63</v>
      </c>
      <c r="G15" s="226">
        <v>351</v>
      </c>
      <c r="H15" s="226">
        <v>120</v>
      </c>
      <c r="I15" s="226">
        <v>5</v>
      </c>
      <c r="J15" s="226">
        <v>49.3</v>
      </c>
      <c r="K15" s="217">
        <f t="shared" si="0"/>
        <v>857.93</v>
      </c>
      <c r="L15" s="221"/>
    </row>
    <row r="16" spans="1:12" ht="30.75" customHeight="1">
      <c r="A16" s="174">
        <v>12</v>
      </c>
      <c r="B16" s="226" t="s">
        <v>269</v>
      </c>
      <c r="C16" s="226" t="s">
        <v>270</v>
      </c>
      <c r="D16" s="226" t="s">
        <v>271</v>
      </c>
      <c r="E16" s="227">
        <v>4</v>
      </c>
      <c r="F16" s="226">
        <v>485.97</v>
      </c>
      <c r="G16" s="226">
        <v>550.41</v>
      </c>
      <c r="H16" s="226">
        <v>228</v>
      </c>
      <c r="I16" s="226"/>
      <c r="J16" s="226">
        <v>59.4</v>
      </c>
      <c r="K16" s="217">
        <f t="shared" si="0"/>
        <v>1323.7800000000002</v>
      </c>
      <c r="L16" s="221"/>
    </row>
    <row r="17" spans="1:12" ht="30.75" customHeight="1">
      <c r="A17" s="174">
        <v>13</v>
      </c>
      <c r="B17" s="226" t="s">
        <v>307</v>
      </c>
      <c r="C17" s="226" t="s">
        <v>239</v>
      </c>
      <c r="D17" s="226" t="s">
        <v>317</v>
      </c>
      <c r="E17" s="227">
        <v>4</v>
      </c>
      <c r="F17" s="226">
        <v>327.19</v>
      </c>
      <c r="G17" s="226">
        <v>360</v>
      </c>
      <c r="H17" s="226">
        <v>92</v>
      </c>
      <c r="I17" s="226">
        <v>5</v>
      </c>
      <c r="J17" s="226"/>
      <c r="K17" s="217">
        <f t="shared" si="0"/>
        <v>784.19</v>
      </c>
      <c r="L17" s="221"/>
    </row>
    <row r="18" spans="1:12" ht="39" customHeight="1">
      <c r="A18" s="174">
        <v>14</v>
      </c>
      <c r="B18" s="226" t="s">
        <v>311</v>
      </c>
      <c r="C18" s="226" t="s">
        <v>286</v>
      </c>
      <c r="D18" s="226" t="s">
        <v>317</v>
      </c>
      <c r="E18" s="227">
        <v>4</v>
      </c>
      <c r="F18" s="226">
        <v>327.19</v>
      </c>
      <c r="G18" s="226">
        <v>360</v>
      </c>
      <c r="H18" s="226">
        <v>92</v>
      </c>
      <c r="I18" s="226">
        <v>5</v>
      </c>
      <c r="J18" s="226"/>
      <c r="K18" s="217">
        <f t="shared" si="0"/>
        <v>784.19</v>
      </c>
      <c r="L18" s="221"/>
    </row>
    <row r="19" spans="1:12" ht="23.25" customHeight="1">
      <c r="A19" s="174">
        <v>15</v>
      </c>
      <c r="B19" s="226" t="s">
        <v>305</v>
      </c>
      <c r="C19" s="226" t="s">
        <v>306</v>
      </c>
      <c r="D19" s="226" t="s">
        <v>304</v>
      </c>
      <c r="E19" s="227">
        <v>3</v>
      </c>
      <c r="F19" s="226">
        <v>343.72</v>
      </c>
      <c r="G19" s="226">
        <v>243</v>
      </c>
      <c r="H19" s="226">
        <v>120</v>
      </c>
      <c r="I19" s="226">
        <v>5</v>
      </c>
      <c r="J19" s="226">
        <v>7.15</v>
      </c>
      <c r="K19" s="217">
        <f t="shared" si="0"/>
        <v>718.87</v>
      </c>
      <c r="L19" s="221"/>
    </row>
    <row r="20" spans="1:12" ht="32.25" customHeight="1">
      <c r="A20" s="174">
        <v>16</v>
      </c>
      <c r="B20" s="226" t="s">
        <v>269</v>
      </c>
      <c r="C20" s="226" t="s">
        <v>270</v>
      </c>
      <c r="D20" s="226" t="s">
        <v>318</v>
      </c>
      <c r="E20" s="227">
        <v>3</v>
      </c>
      <c r="F20" s="226">
        <v>196.3</v>
      </c>
      <c r="G20" s="226">
        <v>263.41</v>
      </c>
      <c r="H20" s="226">
        <v>138</v>
      </c>
      <c r="I20" s="226">
        <v>25</v>
      </c>
      <c r="J20" s="226"/>
      <c r="K20" s="217">
        <f t="shared" si="0"/>
        <v>622.71</v>
      </c>
      <c r="L20" s="221"/>
    </row>
    <row r="21" spans="1:12" ht="39" customHeight="1">
      <c r="A21" s="174">
        <v>17</v>
      </c>
      <c r="B21" s="226" t="s">
        <v>310</v>
      </c>
      <c r="C21" s="226" t="s">
        <v>286</v>
      </c>
      <c r="D21" s="226" t="s">
        <v>318</v>
      </c>
      <c r="E21" s="227">
        <v>3</v>
      </c>
      <c r="F21" s="226">
        <v>196.31</v>
      </c>
      <c r="G21" s="226">
        <v>263.41</v>
      </c>
      <c r="H21" s="226">
        <v>138</v>
      </c>
      <c r="I21" s="226">
        <v>25</v>
      </c>
      <c r="J21" s="226"/>
      <c r="K21" s="217">
        <f t="shared" si="0"/>
        <v>622.72</v>
      </c>
      <c r="L21" s="221"/>
    </row>
    <row r="22" spans="1:12" ht="25.5" customHeight="1">
      <c r="A22" s="174">
        <v>18</v>
      </c>
      <c r="B22" s="226" t="s">
        <v>305</v>
      </c>
      <c r="C22" s="226" t="s">
        <v>306</v>
      </c>
      <c r="D22" s="226" t="s">
        <v>304</v>
      </c>
      <c r="E22" s="227">
        <v>2</v>
      </c>
      <c r="F22" s="226">
        <v>700.72</v>
      </c>
      <c r="G22" s="226">
        <v>284</v>
      </c>
      <c r="H22" s="226">
        <v>80</v>
      </c>
      <c r="I22" s="226">
        <v>5</v>
      </c>
      <c r="J22" s="226"/>
      <c r="K22" s="217">
        <f t="shared" si="0"/>
        <v>1069.72</v>
      </c>
      <c r="L22" s="221"/>
    </row>
    <row r="23" spans="1:12" ht="39" customHeight="1">
      <c r="A23" s="174">
        <v>19</v>
      </c>
      <c r="B23" s="226" t="s">
        <v>302</v>
      </c>
      <c r="C23" s="226" t="s">
        <v>303</v>
      </c>
      <c r="D23" s="226" t="s">
        <v>319</v>
      </c>
      <c r="E23" s="227">
        <v>3</v>
      </c>
      <c r="F23" s="226"/>
      <c r="G23" s="226"/>
      <c r="H23" s="226">
        <v>208</v>
      </c>
      <c r="I23" s="226">
        <v>3.4</v>
      </c>
      <c r="J23" s="226">
        <v>58.22</v>
      </c>
      <c r="K23" s="217">
        <f t="shared" si="0"/>
        <v>269.62</v>
      </c>
      <c r="L23" s="221"/>
    </row>
    <row r="24" spans="1:12" ht="21.75" customHeight="1">
      <c r="A24" s="174">
        <v>20</v>
      </c>
      <c r="B24" s="226" t="s">
        <v>309</v>
      </c>
      <c r="C24" s="226" t="s">
        <v>325</v>
      </c>
      <c r="D24" s="226" t="s">
        <v>319</v>
      </c>
      <c r="E24" s="227">
        <v>3</v>
      </c>
      <c r="F24" s="226"/>
      <c r="G24" s="226"/>
      <c r="H24" s="226">
        <v>208</v>
      </c>
      <c r="I24" s="226">
        <v>3.4</v>
      </c>
      <c r="J24" s="226">
        <v>58.22</v>
      </c>
      <c r="K24" s="217">
        <f t="shared" si="0"/>
        <v>269.62</v>
      </c>
      <c r="L24" s="221"/>
    </row>
    <row r="25" spans="1:12" ht="28.5" customHeight="1">
      <c r="A25" s="174">
        <v>21</v>
      </c>
      <c r="B25" s="226" t="s">
        <v>320</v>
      </c>
      <c r="C25" s="226" t="s">
        <v>326</v>
      </c>
      <c r="D25" s="226" t="s">
        <v>321</v>
      </c>
      <c r="E25" s="227">
        <v>4</v>
      </c>
      <c r="F25" s="226">
        <v>242.71</v>
      </c>
      <c r="G25" s="226">
        <f>159+159</f>
        <v>318</v>
      </c>
      <c r="H25" s="226">
        <v>184</v>
      </c>
      <c r="I25" s="226"/>
      <c r="J25" s="226">
        <v>33.02</v>
      </c>
      <c r="K25" s="217">
        <f t="shared" si="0"/>
        <v>777.73</v>
      </c>
      <c r="L25" s="221"/>
    </row>
    <row r="26" spans="1:12" ht="26.25" customHeight="1">
      <c r="A26" s="174">
        <v>22</v>
      </c>
      <c r="B26" s="226" t="s">
        <v>322</v>
      </c>
      <c r="C26" s="226" t="s">
        <v>327</v>
      </c>
      <c r="D26" s="226" t="s">
        <v>304</v>
      </c>
      <c r="E26" s="227">
        <v>2</v>
      </c>
      <c r="F26" s="226">
        <v>461.72</v>
      </c>
      <c r="G26" s="226">
        <v>186</v>
      </c>
      <c r="H26" s="226">
        <v>80</v>
      </c>
      <c r="I26" s="226">
        <v>5</v>
      </c>
      <c r="J26" s="226">
        <v>9</v>
      </c>
      <c r="K26" s="217">
        <f t="shared" si="0"/>
        <v>741.72</v>
      </c>
      <c r="L26" s="221"/>
    </row>
    <row r="27" spans="1:12" ht="39" customHeight="1">
      <c r="A27" s="174">
        <v>23</v>
      </c>
      <c r="B27" s="226" t="s">
        <v>323</v>
      </c>
      <c r="C27" s="226" t="s">
        <v>328</v>
      </c>
      <c r="D27" s="226" t="s">
        <v>304</v>
      </c>
      <c r="E27" s="227">
        <v>2</v>
      </c>
      <c r="F27" s="226">
        <v>461.72</v>
      </c>
      <c r="G27" s="226">
        <v>186</v>
      </c>
      <c r="H27" s="226">
        <v>80</v>
      </c>
      <c r="I27" s="226">
        <v>5</v>
      </c>
      <c r="J27" s="226">
        <v>49.5</v>
      </c>
      <c r="K27" s="217">
        <f t="shared" si="0"/>
        <v>782.22</v>
      </c>
      <c r="L27" s="221"/>
    </row>
    <row r="28" spans="1:12" ht="24" customHeight="1">
      <c r="A28" s="174">
        <v>24</v>
      </c>
      <c r="B28" s="226" t="s">
        <v>305</v>
      </c>
      <c r="C28" s="226" t="s">
        <v>306</v>
      </c>
      <c r="D28" s="226" t="s">
        <v>304</v>
      </c>
      <c r="E28" s="227">
        <v>3</v>
      </c>
      <c r="F28" s="226">
        <v>439.43</v>
      </c>
      <c r="G28" s="226">
        <v>359</v>
      </c>
      <c r="H28" s="226">
        <v>120</v>
      </c>
      <c r="I28" s="226">
        <v>5</v>
      </c>
      <c r="J28" s="226">
        <v>10.8</v>
      </c>
      <c r="K28" s="217">
        <f t="shared" si="0"/>
        <v>934.23</v>
      </c>
      <c r="L28" s="221"/>
    </row>
    <row r="29" spans="1:12" ht="24" customHeight="1">
      <c r="A29" s="174">
        <v>25</v>
      </c>
      <c r="B29" s="226" t="s">
        <v>269</v>
      </c>
      <c r="C29" s="226" t="s">
        <v>270</v>
      </c>
      <c r="D29" s="226" t="s">
        <v>324</v>
      </c>
      <c r="E29" s="227">
        <v>3</v>
      </c>
      <c r="F29" s="226">
        <v>396.95</v>
      </c>
      <c r="G29" s="226">
        <v>176</v>
      </c>
      <c r="H29" s="226">
        <v>105</v>
      </c>
      <c r="I29" s="226"/>
      <c r="J29" s="226">
        <v>14</v>
      </c>
      <c r="K29" s="217">
        <f t="shared" si="0"/>
        <v>691.95</v>
      </c>
      <c r="L29" s="221"/>
    </row>
    <row r="30" spans="1:12" ht="37.5" customHeight="1">
      <c r="A30" s="174">
        <v>26</v>
      </c>
      <c r="B30" s="226" t="s">
        <v>288</v>
      </c>
      <c r="C30" s="226" t="s">
        <v>286</v>
      </c>
      <c r="D30" s="226" t="s">
        <v>324</v>
      </c>
      <c r="E30" s="227">
        <v>3</v>
      </c>
      <c r="F30" s="226">
        <v>396.95</v>
      </c>
      <c r="G30" s="226">
        <v>176</v>
      </c>
      <c r="H30" s="226">
        <v>105</v>
      </c>
      <c r="I30" s="226">
        <v>3.3</v>
      </c>
      <c r="J30" s="226"/>
      <c r="K30" s="217">
        <f t="shared" si="0"/>
        <v>681.25</v>
      </c>
      <c r="L30" s="221"/>
    </row>
    <row r="31" spans="1:12" ht="26.25" customHeight="1">
      <c r="A31" s="174">
        <v>27</v>
      </c>
      <c r="B31" s="226" t="s">
        <v>293</v>
      </c>
      <c r="C31" s="226" t="s">
        <v>329</v>
      </c>
      <c r="D31" s="226" t="s">
        <v>304</v>
      </c>
      <c r="E31" s="227">
        <v>3</v>
      </c>
      <c r="F31" s="226">
        <v>376.43</v>
      </c>
      <c r="G31" s="226">
        <v>380</v>
      </c>
      <c r="H31" s="226">
        <v>120</v>
      </c>
      <c r="I31" s="226">
        <v>8</v>
      </c>
      <c r="J31" s="226"/>
      <c r="K31" s="217">
        <f t="shared" si="0"/>
        <v>884.4300000000001</v>
      </c>
      <c r="L31" s="221"/>
    </row>
    <row r="32" spans="2:12" ht="24" customHeight="1">
      <c r="B32" s="226" t="s">
        <v>307</v>
      </c>
      <c r="C32" s="226" t="s">
        <v>239</v>
      </c>
      <c r="D32" s="226" t="s">
        <v>342</v>
      </c>
      <c r="E32" s="227">
        <v>7</v>
      </c>
      <c r="F32" s="226">
        <v>250</v>
      </c>
      <c r="G32" s="226">
        <v>353</v>
      </c>
      <c r="H32" s="226">
        <v>245</v>
      </c>
      <c r="I32" s="226"/>
      <c r="J32" s="226"/>
      <c r="K32" s="217">
        <f t="shared" si="0"/>
        <v>848</v>
      </c>
      <c r="L32" s="221"/>
    </row>
    <row r="33" spans="2:12" ht="38.25" customHeight="1">
      <c r="B33" s="226" t="s">
        <v>288</v>
      </c>
      <c r="C33" s="226" t="s">
        <v>286</v>
      </c>
      <c r="D33" s="226" t="s">
        <v>343</v>
      </c>
      <c r="E33" s="227">
        <v>7</v>
      </c>
      <c r="F33" s="226">
        <v>446.44</v>
      </c>
      <c r="G33" s="226">
        <v>552</v>
      </c>
      <c r="H33" s="226">
        <v>289</v>
      </c>
      <c r="I33" s="226">
        <v>7.7</v>
      </c>
      <c r="J33" s="226">
        <v>35.5</v>
      </c>
      <c r="K33" s="217">
        <f t="shared" si="0"/>
        <v>1330.64</v>
      </c>
      <c r="L33" s="221"/>
    </row>
    <row r="34" spans="2:12" ht="39" customHeight="1">
      <c r="B34" s="226" t="s">
        <v>310</v>
      </c>
      <c r="C34" s="226" t="s">
        <v>286</v>
      </c>
      <c r="D34" s="226" t="s">
        <v>343</v>
      </c>
      <c r="E34" s="227">
        <v>7</v>
      </c>
      <c r="F34" s="226">
        <v>446.44</v>
      </c>
      <c r="G34" s="226">
        <v>552</v>
      </c>
      <c r="H34" s="226">
        <v>289</v>
      </c>
      <c r="I34" s="226">
        <v>7.7</v>
      </c>
      <c r="J34" s="226">
        <v>35.5</v>
      </c>
      <c r="K34" s="217">
        <f t="shared" si="0"/>
        <v>1330.64</v>
      </c>
      <c r="L34" s="221"/>
    </row>
    <row r="35" spans="2:12" ht="27.75" customHeight="1">
      <c r="B35" s="226" t="s">
        <v>272</v>
      </c>
      <c r="C35" s="226" t="s">
        <v>292</v>
      </c>
      <c r="D35" s="226" t="s">
        <v>345</v>
      </c>
      <c r="E35" s="227">
        <v>12</v>
      </c>
      <c r="F35" s="226">
        <v>294.34</v>
      </c>
      <c r="G35" s="226">
        <v>2051.5</v>
      </c>
      <c r="H35" s="226">
        <v>624</v>
      </c>
      <c r="I35" s="226"/>
      <c r="J35" s="226"/>
      <c r="K35" s="217">
        <f t="shared" si="0"/>
        <v>2969.84</v>
      </c>
      <c r="L35" s="221"/>
    </row>
    <row r="36" spans="2:12" ht="22.5" customHeight="1">
      <c r="B36" s="226" t="s">
        <v>305</v>
      </c>
      <c r="C36" s="226" t="s">
        <v>306</v>
      </c>
      <c r="D36" s="226" t="s">
        <v>304</v>
      </c>
      <c r="E36" s="227">
        <v>3</v>
      </c>
      <c r="F36" s="226">
        <v>345.43</v>
      </c>
      <c r="G36" s="226">
        <v>272</v>
      </c>
      <c r="H36" s="226">
        <v>120</v>
      </c>
      <c r="I36" s="226">
        <v>5</v>
      </c>
      <c r="J36" s="226">
        <v>27.2</v>
      </c>
      <c r="K36" s="217">
        <f t="shared" si="0"/>
        <v>769.6300000000001</v>
      </c>
      <c r="L36" s="221"/>
    </row>
    <row r="37" spans="2:12" ht="39" customHeight="1">
      <c r="B37" s="226" t="s">
        <v>346</v>
      </c>
      <c r="C37" s="226" t="s">
        <v>347</v>
      </c>
      <c r="D37" s="226" t="s">
        <v>304</v>
      </c>
      <c r="E37" s="227">
        <v>3</v>
      </c>
      <c r="F37" s="226">
        <v>448.15</v>
      </c>
      <c r="G37" s="226">
        <v>224</v>
      </c>
      <c r="H37" s="226">
        <v>120</v>
      </c>
      <c r="I37" s="226">
        <v>1.65</v>
      </c>
      <c r="J37" s="226">
        <v>28.2</v>
      </c>
      <c r="K37" s="217">
        <f t="shared" si="0"/>
        <v>822</v>
      </c>
      <c r="L37" s="221"/>
    </row>
    <row r="38" spans="2:12" ht="39" customHeight="1">
      <c r="B38" s="226" t="s">
        <v>309</v>
      </c>
      <c r="C38" s="226" t="s">
        <v>325</v>
      </c>
      <c r="D38" s="226" t="s">
        <v>304</v>
      </c>
      <c r="E38" s="227">
        <v>3</v>
      </c>
      <c r="F38" s="226">
        <v>448.15</v>
      </c>
      <c r="G38" s="226">
        <v>224</v>
      </c>
      <c r="H38" s="226">
        <v>120</v>
      </c>
      <c r="I38" s="226">
        <v>1.65</v>
      </c>
      <c r="J38" s="226">
        <v>21.2</v>
      </c>
      <c r="K38" s="217">
        <f t="shared" si="0"/>
        <v>815</v>
      </c>
      <c r="L38" s="221"/>
    </row>
    <row r="39" spans="2:12" ht="39" customHeight="1">
      <c r="B39" s="226" t="s">
        <v>305</v>
      </c>
      <c r="C39" s="226" t="s">
        <v>306</v>
      </c>
      <c r="D39" s="226" t="s">
        <v>304</v>
      </c>
      <c r="E39" s="227">
        <v>3</v>
      </c>
      <c r="F39" s="226">
        <v>328.72</v>
      </c>
      <c r="G39" s="226">
        <v>359</v>
      </c>
      <c r="H39" s="226">
        <v>120</v>
      </c>
      <c r="I39" s="226">
        <v>5</v>
      </c>
      <c r="J39" s="226">
        <v>4.5</v>
      </c>
      <c r="K39" s="217">
        <f t="shared" si="0"/>
        <v>817.22</v>
      </c>
      <c r="L39" s="221"/>
    </row>
    <row r="40" spans="2:12" ht="39" customHeight="1">
      <c r="B40" s="226" t="s">
        <v>269</v>
      </c>
      <c r="C40" s="226" t="s">
        <v>270</v>
      </c>
      <c r="D40" s="226" t="s">
        <v>271</v>
      </c>
      <c r="E40" s="227">
        <v>4</v>
      </c>
      <c r="F40" s="226">
        <v>333.97</v>
      </c>
      <c r="G40" s="226">
        <v>560.095</v>
      </c>
      <c r="H40" s="226">
        <v>228</v>
      </c>
      <c r="I40" s="226"/>
      <c r="J40" s="226">
        <v>55.8</v>
      </c>
      <c r="K40" s="217">
        <f t="shared" si="0"/>
        <v>1177.865</v>
      </c>
      <c r="L40" s="221"/>
    </row>
    <row r="41" spans="2:12" ht="39" customHeight="1">
      <c r="B41" s="226" t="s">
        <v>305</v>
      </c>
      <c r="C41" s="226" t="s">
        <v>306</v>
      </c>
      <c r="D41" s="226" t="s">
        <v>304</v>
      </c>
      <c r="E41" s="227">
        <v>2</v>
      </c>
      <c r="F41" s="226">
        <v>510.43</v>
      </c>
      <c r="G41" s="226">
        <v>174</v>
      </c>
      <c r="H41" s="226">
        <v>80</v>
      </c>
      <c r="I41" s="226">
        <v>5</v>
      </c>
      <c r="J41" s="226">
        <v>13.2</v>
      </c>
      <c r="K41" s="217">
        <f t="shared" si="0"/>
        <v>782.6300000000001</v>
      </c>
      <c r="L41" s="221"/>
    </row>
    <row r="42" spans="1:12" ht="39" customHeight="1">
      <c r="A42" s="177"/>
      <c r="B42" s="216" t="s">
        <v>333</v>
      </c>
      <c r="C42" s="218" t="s">
        <v>330</v>
      </c>
      <c r="D42" s="218" t="s">
        <v>304</v>
      </c>
      <c r="E42" s="219"/>
      <c r="F42" s="218">
        <v>-2692.04</v>
      </c>
      <c r="G42" s="218">
        <v>-1512</v>
      </c>
      <c r="H42" s="218">
        <v>-640</v>
      </c>
      <c r="I42" s="218">
        <v>-12</v>
      </c>
      <c r="J42" s="218">
        <v>-60</v>
      </c>
      <c r="K42" s="220">
        <f t="shared" si="0"/>
        <v>-4916.04</v>
      </c>
      <c r="L42" s="221"/>
    </row>
    <row r="43" spans="1:12" ht="39" customHeight="1">
      <c r="A43" s="177"/>
      <c r="B43" s="216" t="s">
        <v>333</v>
      </c>
      <c r="C43" s="218" t="s">
        <v>331</v>
      </c>
      <c r="D43" s="218" t="s">
        <v>304</v>
      </c>
      <c r="E43" s="219"/>
      <c r="F43" s="218">
        <v>-367.63</v>
      </c>
      <c r="G43" s="218"/>
      <c r="H43" s="218"/>
      <c r="I43" s="218"/>
      <c r="J43" s="218"/>
      <c r="K43" s="220">
        <f t="shared" si="0"/>
        <v>-367.63</v>
      </c>
      <c r="L43" s="221"/>
    </row>
    <row r="44" spans="4:12" ht="12.75">
      <c r="D44" s="174" t="s">
        <v>51</v>
      </c>
      <c r="E44" s="178">
        <f aca="true" t="shared" si="1" ref="E44:K44">SUM(E5:E31)</f>
        <v>78</v>
      </c>
      <c r="F44" s="191">
        <f t="shared" si="1"/>
        <v>8447.790000000003</v>
      </c>
      <c r="G44" s="191">
        <f t="shared" si="1"/>
        <v>6562.599999999999</v>
      </c>
      <c r="H44" s="191">
        <f t="shared" si="1"/>
        <v>3383</v>
      </c>
      <c r="I44" s="191">
        <f t="shared" si="1"/>
        <v>132.10000000000002</v>
      </c>
      <c r="J44" s="191">
        <f t="shared" si="1"/>
        <v>539.4999999999999</v>
      </c>
      <c r="K44" s="191">
        <f t="shared" si="1"/>
        <v>19064.99</v>
      </c>
      <c r="L44" s="223"/>
    </row>
    <row r="45" spans="2:11" ht="12.75">
      <c r="B45" s="255"/>
      <c r="C45" s="256"/>
      <c r="D45" s="256"/>
      <c r="E45" s="256"/>
      <c r="F45" s="256"/>
      <c r="G45" s="256"/>
      <c r="H45" s="256"/>
      <c r="I45" s="256"/>
      <c r="J45" s="256"/>
      <c r="K45" s="257"/>
    </row>
    <row r="46" ht="16.5" customHeight="1">
      <c r="F46" s="190"/>
    </row>
  </sheetData>
  <sheetProtection/>
  <mergeCells count="2">
    <mergeCell ref="B45:K45"/>
    <mergeCell ref="B2:C2"/>
  </mergeCells>
  <printOptions/>
  <pageMargins left="0.7086614173228347" right="0.31496062992125984" top="0.7480314960629921" bottom="0.7480314960629921" header="0.31496062992125984" footer="0.31496062992125984"/>
  <pageSetup horizontalDpi="600" verticalDpi="600" orientation="landscape" paperSize="9" r:id="rId2"/>
  <headerFooter alignWithMargins="0">
    <oddHeader>&amp;C1</oddHeader>
  </headerFooter>
  <tableParts>
    <tablePart r:id="rId1"/>
  </tableParts>
</worksheet>
</file>

<file path=xl/worksheets/sheet5.xml><?xml version="1.0" encoding="utf-8"?>
<worksheet xmlns="http://schemas.openxmlformats.org/spreadsheetml/2006/main" xmlns:r="http://schemas.openxmlformats.org/officeDocument/2006/relationships">
  <dimension ref="A1:J37"/>
  <sheetViews>
    <sheetView zoomScaleSheetLayoutView="100" zoomScalePageLayoutView="0" workbookViewId="0" topLeftCell="A1">
      <pane ySplit="7" topLeftCell="A8" activePane="bottomLeft" state="frozen"/>
      <selection pane="topLeft" activeCell="A1" sqref="A1"/>
      <selection pane="bottomLeft" activeCell="F12" sqref="F12"/>
    </sheetView>
  </sheetViews>
  <sheetFormatPr defaultColWidth="9.140625" defaultRowHeight="15"/>
  <cols>
    <col min="2" max="2" width="27.57421875" style="0" customWidth="1"/>
    <col min="3" max="3" width="12.421875" style="0" customWidth="1"/>
    <col min="4" max="4" width="10.28125" style="0" customWidth="1"/>
    <col min="5" max="5" width="10.00390625" style="0" customWidth="1"/>
    <col min="6" max="6" width="19.8515625" style="172" customWidth="1"/>
  </cols>
  <sheetData>
    <row r="1" spans="1:6" ht="20.25" customHeight="1">
      <c r="A1" s="261" t="s">
        <v>268</v>
      </c>
      <c r="B1" s="261"/>
      <c r="C1" s="261"/>
      <c r="D1" s="261"/>
      <c r="E1" s="261"/>
      <c r="F1" s="261"/>
    </row>
    <row r="2" spans="1:6" ht="15">
      <c r="A2" s="262" t="s">
        <v>341</v>
      </c>
      <c r="B2" s="262"/>
      <c r="C2" s="263"/>
      <c r="D2" s="263"/>
      <c r="E2" s="263"/>
      <c r="F2" s="263"/>
    </row>
    <row r="3" spans="1:6" ht="15">
      <c r="A3" s="151"/>
      <c r="B3" s="151"/>
      <c r="C3" s="263"/>
      <c r="D3" s="263"/>
      <c r="E3" s="263"/>
      <c r="F3" s="263"/>
    </row>
    <row r="4" spans="1:6" ht="33" customHeight="1">
      <c r="A4" s="152"/>
      <c r="B4" s="264" t="s">
        <v>83</v>
      </c>
      <c r="C4" s="264"/>
      <c r="D4" s="264"/>
      <c r="E4" s="264"/>
      <c r="F4" s="264"/>
    </row>
    <row r="5" spans="1:6" ht="15">
      <c r="A5" s="151"/>
      <c r="B5" s="151"/>
      <c r="C5" s="153"/>
      <c r="D5" s="153"/>
      <c r="E5" s="153"/>
      <c r="F5" s="154"/>
    </row>
    <row r="6" spans="1:6" ht="15">
      <c r="A6" s="151"/>
      <c r="B6" s="151"/>
      <c r="C6" s="153"/>
      <c r="D6" s="153"/>
      <c r="E6" s="153"/>
      <c r="F6" s="154"/>
    </row>
    <row r="7" spans="1:6" ht="38.25">
      <c r="A7" s="155" t="s">
        <v>9</v>
      </c>
      <c r="B7" s="155" t="s">
        <v>84</v>
      </c>
      <c r="C7" s="156" t="s">
        <v>294</v>
      </c>
      <c r="D7" s="156" t="s">
        <v>295</v>
      </c>
      <c r="E7" s="157" t="s">
        <v>240</v>
      </c>
      <c r="F7" s="158" t="s">
        <v>85</v>
      </c>
    </row>
    <row r="8" spans="1:6" ht="15">
      <c r="A8" s="159"/>
      <c r="B8" s="159">
        <v>1</v>
      </c>
      <c r="C8" s="160">
        <v>2</v>
      </c>
      <c r="D8" s="160">
        <v>3</v>
      </c>
      <c r="E8" s="160">
        <v>4</v>
      </c>
      <c r="F8" s="160">
        <v>5</v>
      </c>
    </row>
    <row r="9" spans="1:6" ht="118.5" customHeight="1">
      <c r="A9" s="161"/>
      <c r="B9" s="162" t="s">
        <v>241</v>
      </c>
      <c r="C9" s="163" t="s">
        <v>78</v>
      </c>
      <c r="D9" s="163" t="s">
        <v>78</v>
      </c>
      <c r="E9" s="163" t="s">
        <v>78</v>
      </c>
      <c r="F9" s="164" t="s">
        <v>78</v>
      </c>
    </row>
    <row r="10" spans="1:6" ht="15">
      <c r="A10" s="161"/>
      <c r="B10" s="161" t="s">
        <v>86</v>
      </c>
      <c r="C10" s="163" t="s">
        <v>78</v>
      </c>
      <c r="D10" s="163" t="s">
        <v>78</v>
      </c>
      <c r="E10" s="163" t="s">
        <v>78</v>
      </c>
      <c r="F10" s="164" t="s">
        <v>78</v>
      </c>
    </row>
    <row r="11" spans="1:6" ht="75">
      <c r="A11" s="161" t="s">
        <v>55</v>
      </c>
      <c r="B11" s="161" t="s">
        <v>242</v>
      </c>
      <c r="C11" s="165">
        <v>850</v>
      </c>
      <c r="D11" s="165">
        <v>929</v>
      </c>
      <c r="E11" s="165">
        <f>D11*100/C11</f>
        <v>109.29411764705883</v>
      </c>
      <c r="F11" s="166"/>
    </row>
    <row r="12" spans="1:6" ht="30">
      <c r="A12" s="161" t="s">
        <v>56</v>
      </c>
      <c r="B12" s="161" t="s">
        <v>243</v>
      </c>
      <c r="C12" s="165">
        <v>7305</v>
      </c>
      <c r="D12" s="165">
        <v>7570</v>
      </c>
      <c r="E12" s="165">
        <f aca="true" t="shared" si="0" ref="E12:E24">D12*100/C12</f>
        <v>103.62765229295003</v>
      </c>
      <c r="F12" s="166"/>
    </row>
    <row r="13" spans="1:6" ht="45">
      <c r="A13" s="161" t="s">
        <v>244</v>
      </c>
      <c r="B13" s="161" t="s">
        <v>245</v>
      </c>
      <c r="C13" s="165">
        <f>C14+C15+C18</f>
        <v>73664</v>
      </c>
      <c r="D13" s="165">
        <f>D14+D15+D18</f>
        <v>73125</v>
      </c>
      <c r="E13" s="165">
        <f t="shared" si="0"/>
        <v>99.26829930495222</v>
      </c>
      <c r="F13" s="166"/>
    </row>
    <row r="14" spans="1:6" ht="45">
      <c r="A14" s="161" t="s">
        <v>246</v>
      </c>
      <c r="B14" s="161" t="s">
        <v>339</v>
      </c>
      <c r="C14" s="165">
        <v>72410</v>
      </c>
      <c r="D14" s="165">
        <v>71776</v>
      </c>
      <c r="E14" s="165">
        <f t="shared" si="0"/>
        <v>99.12443032730286</v>
      </c>
      <c r="F14" s="166"/>
    </row>
    <row r="15" spans="1:6" ht="15">
      <c r="A15" s="167" t="s">
        <v>247</v>
      </c>
      <c r="B15" s="161" t="s">
        <v>248</v>
      </c>
      <c r="C15" s="165">
        <f>C16+C17</f>
        <v>1191</v>
      </c>
      <c r="D15" s="165">
        <f>D16+D17</f>
        <v>1154</v>
      </c>
      <c r="E15" s="165">
        <f t="shared" si="0"/>
        <v>96.89336691855584</v>
      </c>
      <c r="F15" s="166"/>
    </row>
    <row r="16" spans="1:6" ht="15">
      <c r="A16" s="161"/>
      <c r="B16" s="161" t="s">
        <v>249</v>
      </c>
      <c r="C16" s="165">
        <v>390</v>
      </c>
      <c r="D16" s="165">
        <v>483</v>
      </c>
      <c r="E16" s="165">
        <f t="shared" si="0"/>
        <v>123.84615384615384</v>
      </c>
      <c r="F16" s="166"/>
    </row>
    <row r="17" spans="1:6" ht="15">
      <c r="A17" s="161"/>
      <c r="B17" s="161" t="s">
        <v>250</v>
      </c>
      <c r="C17" s="165">
        <v>801</v>
      </c>
      <c r="D17" s="165">
        <v>671</v>
      </c>
      <c r="E17" s="165">
        <f t="shared" si="0"/>
        <v>83.77028714107365</v>
      </c>
      <c r="F17" s="166"/>
    </row>
    <row r="18" spans="1:6" ht="90">
      <c r="A18" s="161" t="s">
        <v>274</v>
      </c>
      <c r="B18" s="161" t="s">
        <v>340</v>
      </c>
      <c r="C18" s="165">
        <v>63</v>
      </c>
      <c r="D18" s="165">
        <v>195</v>
      </c>
      <c r="E18" s="165">
        <f t="shared" si="0"/>
        <v>309.5238095238095</v>
      </c>
      <c r="F18" s="166"/>
    </row>
    <row r="19" spans="1:6" ht="45">
      <c r="A19" s="161" t="s">
        <v>251</v>
      </c>
      <c r="B19" s="161" t="s">
        <v>252</v>
      </c>
      <c r="C19" s="165">
        <v>755</v>
      </c>
      <c r="D19" s="165">
        <v>772</v>
      </c>
      <c r="E19" s="165">
        <f t="shared" si="0"/>
        <v>102.25165562913908</v>
      </c>
      <c r="F19" s="166"/>
    </row>
    <row r="20" spans="1:6" ht="30">
      <c r="A20" s="161" t="s">
        <v>253</v>
      </c>
      <c r="B20" s="161" t="s">
        <v>254</v>
      </c>
      <c r="C20" s="165">
        <v>8560</v>
      </c>
      <c r="D20" s="165">
        <v>14212</v>
      </c>
      <c r="E20" s="165">
        <f t="shared" si="0"/>
        <v>166.02803738317758</v>
      </c>
      <c r="F20" s="166"/>
    </row>
    <row r="21" spans="1:6" ht="60">
      <c r="A21" s="161" t="s">
        <v>255</v>
      </c>
      <c r="B21" s="161" t="s">
        <v>256</v>
      </c>
      <c r="C21" s="165">
        <v>1130</v>
      </c>
      <c r="D21" s="165">
        <v>1611</v>
      </c>
      <c r="E21" s="165">
        <f t="shared" si="0"/>
        <v>142.56637168141592</v>
      </c>
      <c r="F21" s="166"/>
    </row>
    <row r="22" spans="1:6" ht="45">
      <c r="A22" s="161" t="s">
        <v>257</v>
      </c>
      <c r="B22" s="161" t="s">
        <v>258</v>
      </c>
      <c r="C22" s="165">
        <v>2713</v>
      </c>
      <c r="D22" s="165">
        <v>3167</v>
      </c>
      <c r="E22" s="165">
        <f t="shared" si="0"/>
        <v>116.73424253593808</v>
      </c>
      <c r="F22" s="166"/>
    </row>
    <row r="23" spans="1:10" ht="65.25" customHeight="1">
      <c r="A23" s="161" t="s">
        <v>259</v>
      </c>
      <c r="B23" s="161" t="s">
        <v>260</v>
      </c>
      <c r="C23" s="165">
        <v>275</v>
      </c>
      <c r="D23" s="165">
        <v>389</v>
      </c>
      <c r="E23" s="165">
        <f t="shared" si="0"/>
        <v>141.45454545454547</v>
      </c>
      <c r="F23" s="168"/>
      <c r="J23" t="s">
        <v>261</v>
      </c>
    </row>
    <row r="24" spans="1:6" ht="90">
      <c r="A24" s="161" t="s">
        <v>262</v>
      </c>
      <c r="B24" s="161" t="s">
        <v>263</v>
      </c>
      <c r="C24" s="165">
        <v>6418</v>
      </c>
      <c r="D24" s="165">
        <v>4681</v>
      </c>
      <c r="E24" s="165">
        <f t="shared" si="0"/>
        <v>72.9354939233406</v>
      </c>
      <c r="F24" s="166"/>
    </row>
    <row r="25" spans="1:6" ht="15">
      <c r="A25" s="161"/>
      <c r="B25" s="161"/>
      <c r="C25" s="165"/>
      <c r="D25" s="165"/>
      <c r="E25" s="165"/>
      <c r="F25" s="166"/>
    </row>
    <row r="26" spans="1:6" ht="15">
      <c r="A26" s="169" t="s">
        <v>11</v>
      </c>
      <c r="B26" s="169" t="s">
        <v>84</v>
      </c>
      <c r="C26" s="170"/>
      <c r="D26" s="212"/>
      <c r="E26" s="170"/>
      <c r="F26" s="171" t="s">
        <v>78</v>
      </c>
    </row>
    <row r="27" spans="1:6" ht="245.25" customHeight="1">
      <c r="A27" s="161"/>
      <c r="B27" s="162" t="s">
        <v>264</v>
      </c>
      <c r="C27" s="165"/>
      <c r="D27" s="165"/>
      <c r="E27" s="165"/>
      <c r="F27" s="166" t="s">
        <v>78</v>
      </c>
    </row>
    <row r="28" spans="1:6" ht="15">
      <c r="A28" s="161"/>
      <c r="B28" s="161" t="s">
        <v>86</v>
      </c>
      <c r="C28" s="165"/>
      <c r="D28" s="165"/>
      <c r="E28" s="165"/>
      <c r="F28" s="166"/>
    </row>
    <row r="29" spans="1:6" ht="53.25" customHeight="1">
      <c r="A29" s="161" t="s">
        <v>87</v>
      </c>
      <c r="B29" s="161" t="s">
        <v>265</v>
      </c>
      <c r="C29" s="245">
        <v>2500</v>
      </c>
      <c r="D29" s="245">
        <v>5004</v>
      </c>
      <c r="E29" s="246">
        <f>D29/C29</f>
        <v>2.0016</v>
      </c>
      <c r="F29" s="161"/>
    </row>
    <row r="30" spans="1:6" ht="39" customHeight="1">
      <c r="A30" s="161" t="s">
        <v>58</v>
      </c>
      <c r="B30" s="161" t="s">
        <v>301</v>
      </c>
      <c r="C30" s="247">
        <v>64726901</v>
      </c>
      <c r="D30" s="247">
        <v>61823523</v>
      </c>
      <c r="E30" s="246">
        <f>D30/C30</f>
        <v>0.9551441834052893</v>
      </c>
      <c r="F30" s="265"/>
    </row>
    <row r="31" spans="1:6" ht="52.5" customHeight="1">
      <c r="A31" s="161" t="s">
        <v>300</v>
      </c>
      <c r="B31" s="161" t="s">
        <v>266</v>
      </c>
      <c r="C31" s="248">
        <v>13934664</v>
      </c>
      <c r="D31" s="248">
        <v>11729321</v>
      </c>
      <c r="E31" s="246">
        <f>D31/C31</f>
        <v>0.8417369087622063</v>
      </c>
      <c r="F31" s="266"/>
    </row>
    <row r="32" spans="1:6" ht="103.5" customHeight="1">
      <c r="A32" s="161" t="s">
        <v>267</v>
      </c>
      <c r="B32" s="161" t="s">
        <v>287</v>
      </c>
      <c r="C32" s="245">
        <v>23</v>
      </c>
      <c r="D32" s="245">
        <v>27</v>
      </c>
      <c r="E32" s="246">
        <f>D32/C32</f>
        <v>1.173913043478261</v>
      </c>
      <c r="F32" s="161"/>
    </row>
    <row r="33" spans="1:6" ht="15">
      <c r="A33" s="161"/>
      <c r="B33" s="161"/>
      <c r="C33" s="165"/>
      <c r="D33" s="165"/>
      <c r="E33" s="165"/>
      <c r="F33" s="166"/>
    </row>
    <row r="34" spans="1:6" ht="15">
      <c r="A34" s="151"/>
      <c r="B34" s="151"/>
      <c r="C34" s="153"/>
      <c r="D34" s="153"/>
      <c r="E34" s="153"/>
      <c r="F34" s="154"/>
    </row>
    <row r="35" spans="1:6" ht="18" customHeight="1">
      <c r="A35" s="260"/>
      <c r="B35" s="260"/>
      <c r="C35" s="260"/>
      <c r="D35" s="260"/>
      <c r="E35" s="260"/>
      <c r="F35" s="260"/>
    </row>
    <row r="36" spans="1:6" ht="15">
      <c r="A36" s="151"/>
      <c r="B36" s="151"/>
      <c r="C36" s="153"/>
      <c r="D36" s="153"/>
      <c r="E36" s="153"/>
      <c r="F36" s="154"/>
    </row>
    <row r="37" spans="1:6" ht="15">
      <c r="A37" s="151"/>
      <c r="B37" s="151"/>
      <c r="C37" s="153"/>
      <c r="D37" s="153"/>
      <c r="E37" s="153"/>
      <c r="F37" s="154"/>
    </row>
  </sheetData>
  <sheetProtection/>
  <mergeCells count="6">
    <mergeCell ref="A35:F35"/>
    <mergeCell ref="A1:F1"/>
    <mergeCell ref="A2:B2"/>
    <mergeCell ref="C2:F3"/>
    <mergeCell ref="B4:F4"/>
    <mergeCell ref="F30:F3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Anrijs</dc:creator>
  <cp:keywords/>
  <dc:description/>
  <cp:lastModifiedBy>Alla Kuzņecova</cp:lastModifiedBy>
  <cp:lastPrinted>2015-10-26T09:51:00Z</cp:lastPrinted>
  <dcterms:created xsi:type="dcterms:W3CDTF">2011-01-24T19:50:56Z</dcterms:created>
  <dcterms:modified xsi:type="dcterms:W3CDTF">2015-10-26T09:51:29Z</dcterms:modified>
  <cp:category/>
  <cp:version/>
  <cp:contentType/>
  <cp:contentStatus/>
</cp:coreProperties>
</file>